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720" windowHeight="7320" activeTab="0"/>
  </bookViews>
  <sheets>
    <sheet name="ПЛАН" sheetId="1" r:id="rId1"/>
    <sheet name="Лист2" sheetId="2" r:id="rId2"/>
    <sheet name="Лист3" sheetId="3" r:id="rId3"/>
  </sheets>
  <definedNames>
    <definedName name="_xlfn.COUNTIFS" hidden="1">#NAME?</definedName>
    <definedName name="solver_adj" localSheetId="0" hidden="1">'ПЛАН'!$CX$35:$DB$35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'ПЛАН'!$CX$35</definedName>
    <definedName name="solver_lhs2" localSheetId="0" hidden="1">'ПЛАН'!#REF!</definedName>
    <definedName name="solver_lhs3" localSheetId="0" hidden="1">'ПЛАН'!$DB$35</definedName>
    <definedName name="solver_lhs4" localSheetId="0" hidden="1">'ПЛАН'!$CX$35</definedName>
    <definedName name="solver_lhs5" localSheetId="0" hidden="1">'ПЛАН'!#REF!</definedName>
    <definedName name="solver_lhs6" localSheetId="0" hidden="1">'ПЛАН'!#REF!</definedName>
    <definedName name="solver_lhs7" localSheetId="0" hidden="1">'ПЛАН'!$DB$35</definedName>
    <definedName name="solver_lin" localSheetId="0" hidden="1">2</definedName>
    <definedName name="solver_neg" localSheetId="0" hidden="1">2</definedName>
    <definedName name="solver_num" localSheetId="0" hidden="1">7</definedName>
    <definedName name="solver_nwt" localSheetId="0" hidden="1">1</definedName>
    <definedName name="solver_opt" localSheetId="0" hidden="1">'ПЛАН'!$DC$36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4</definedName>
    <definedName name="solver_rel5" localSheetId="0" hidden="1">4</definedName>
    <definedName name="solver_rel6" localSheetId="0" hidden="1">4</definedName>
    <definedName name="solver_rel7" localSheetId="0" hidden="1">4</definedName>
    <definedName name="solver_rhs1" localSheetId="0" hidden="1">'ПЛАН'!#REF!</definedName>
    <definedName name="solver_rhs2" localSheetId="0" hidden="1">'ПЛАН'!#REF!</definedName>
    <definedName name="solver_rhs3" localSheetId="0" hidden="1">'ПЛАН'!#REF!</definedName>
    <definedName name="solver_rhs4" localSheetId="0" hidden="1">целое</definedName>
    <definedName name="solver_rhs5" localSheetId="0" hidden="1">целое</definedName>
    <definedName name="solver_rhs6" localSheetId="0" hidden="1">целое</definedName>
    <definedName name="solver_rhs7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</definedName>
  </definedNames>
  <calcPr fullCalcOnLoad="1"/>
</workbook>
</file>

<file path=xl/sharedStrings.xml><?xml version="1.0" encoding="utf-8"?>
<sst xmlns="http://schemas.openxmlformats.org/spreadsheetml/2006/main" count="698" uniqueCount="396">
  <si>
    <t>месяцы</t>
  </si>
  <si>
    <t>сентябрь</t>
  </si>
  <si>
    <t>29/ 09    05/ 10</t>
  </si>
  <si>
    <t>октябрь</t>
  </si>
  <si>
    <t>27/ 10   02/ 11</t>
  </si>
  <si>
    <t>ноябрь</t>
  </si>
  <si>
    <t>декабрь</t>
  </si>
  <si>
    <t>29/ 12   04/ 01</t>
  </si>
  <si>
    <t>январь</t>
  </si>
  <si>
    <t>26/ 01   01/ 02</t>
  </si>
  <si>
    <t>февраль</t>
  </si>
  <si>
    <t>23/ 02   01/03</t>
  </si>
  <si>
    <t>март</t>
  </si>
  <si>
    <t>30/ 03   05/ 04</t>
  </si>
  <si>
    <t>апрель</t>
  </si>
  <si>
    <t>27/ 04   03/ 05</t>
  </si>
  <si>
    <t>май</t>
  </si>
  <si>
    <t>июнь</t>
  </si>
  <si>
    <t>29/ 06    05/ 07</t>
  </si>
  <si>
    <t>июль</t>
  </si>
  <si>
    <t>27/ 07    02/ 08</t>
  </si>
  <si>
    <t>август</t>
  </si>
  <si>
    <t>недели курсы</t>
  </si>
  <si>
    <t>1 7</t>
  </si>
  <si>
    <t>8 14</t>
  </si>
  <si>
    <t>15 21</t>
  </si>
  <si>
    <t>22 28</t>
  </si>
  <si>
    <t>6 12</t>
  </si>
  <si>
    <t>13 19</t>
  </si>
  <si>
    <t>20 26</t>
  </si>
  <si>
    <t>3 7</t>
  </si>
  <si>
    <t>10 16</t>
  </si>
  <si>
    <t>17 23</t>
  </si>
  <si>
    <t>24 30</t>
  </si>
  <si>
    <t>5 11</t>
  </si>
  <si>
    <t>12 18</t>
  </si>
  <si>
    <t>19 25</t>
  </si>
  <si>
    <t>2 8</t>
  </si>
  <si>
    <t>9 15</t>
  </si>
  <si>
    <t>16 22</t>
  </si>
  <si>
    <t>23 29</t>
  </si>
  <si>
    <t>4 10</t>
  </si>
  <si>
    <t>11 17</t>
  </si>
  <si>
    <t>18 24</t>
  </si>
  <si>
    <t>25 31</t>
  </si>
  <si>
    <t>3 9</t>
  </si>
  <si>
    <t>24 31</t>
  </si>
  <si>
    <t>I</t>
  </si>
  <si>
    <t>Э</t>
  </si>
  <si>
    <t>К</t>
  </si>
  <si>
    <t>У</t>
  </si>
  <si>
    <t>II</t>
  </si>
  <si>
    <t>П</t>
  </si>
  <si>
    <t>III</t>
  </si>
  <si>
    <t>IV</t>
  </si>
  <si>
    <t>Д</t>
  </si>
  <si>
    <t>Г</t>
  </si>
  <si>
    <t>Теоретическое обучение</t>
  </si>
  <si>
    <t>Учебная практика</t>
  </si>
  <si>
    <t>Производственная практика</t>
  </si>
  <si>
    <t>Каникулы</t>
  </si>
  <si>
    <t>ВСЕГО</t>
  </si>
  <si>
    <t>Экзаменационные сессии</t>
  </si>
  <si>
    <t>Итоговая аттестация</t>
  </si>
  <si>
    <t>I. График учебного процесса</t>
  </si>
  <si>
    <t>II. Сводные данные по бюджету</t>
  </si>
  <si>
    <t>времени (в неделях)</t>
  </si>
  <si>
    <t>Обозначения:</t>
  </si>
  <si>
    <t>-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</si>
  <si>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</si>
  <si>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</si>
  <si>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</si>
  <si>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</si>
  <si>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подготовка ВКР</t>
  </si>
  <si>
    <t>защита ВКР</t>
  </si>
  <si>
    <t>каникулы</t>
  </si>
  <si>
    <t>III. План учебного процесса</t>
  </si>
  <si>
    <t>№ п/п</t>
  </si>
  <si>
    <t>Наименование дисциплины (в том числе практик)</t>
  </si>
  <si>
    <t>Распределение по семестрам</t>
  </si>
  <si>
    <t>Трудоемкость</t>
  </si>
  <si>
    <t>Распределение по курсам и семестрам</t>
  </si>
  <si>
    <t>1 курс</t>
  </si>
  <si>
    <t>2 курс</t>
  </si>
  <si>
    <t>3 курс</t>
  </si>
  <si>
    <t xml:space="preserve">4 курс </t>
  </si>
  <si>
    <t>Часов</t>
  </si>
  <si>
    <t>экзаменов</t>
  </si>
  <si>
    <t>зачетов</t>
  </si>
  <si>
    <t>курсовых проектов</t>
  </si>
  <si>
    <t>курсовых работ</t>
  </si>
  <si>
    <t>Всего</t>
  </si>
  <si>
    <t>в ЗЕ</t>
  </si>
  <si>
    <t>в часах</t>
  </si>
  <si>
    <t>в том числе аудиторных</t>
  </si>
  <si>
    <t>лекции</t>
  </si>
  <si>
    <t>лабораторных работ</t>
  </si>
  <si>
    <t>практ. занятий</t>
  </si>
  <si>
    <t>самостоятельная работа</t>
  </si>
  <si>
    <t>УТВЕРЖДАЮ</t>
  </si>
  <si>
    <t>Ректор Белорусско-Российского</t>
  </si>
  <si>
    <t>университета</t>
  </si>
  <si>
    <t>________________ И.С. Сазонов</t>
  </si>
  <si>
    <t>"_____" ______________ 201__ г.</t>
  </si>
  <si>
    <t>рег. номер __________________</t>
  </si>
  <si>
    <t>Государственное учреждение</t>
  </si>
  <si>
    <t>высшего профессионального</t>
  </si>
  <si>
    <t>образования "Белорусско-</t>
  </si>
  <si>
    <t>Российский университет"</t>
  </si>
  <si>
    <t>Квалификация специалиста</t>
  </si>
  <si>
    <t>бакалавр</t>
  </si>
  <si>
    <r>
      <t xml:space="preserve">Срок обучения </t>
    </r>
    <r>
      <rPr>
        <u val="single"/>
        <sz val="10"/>
        <rFont val="Arial Cyr"/>
        <family val="0"/>
      </rPr>
      <t>4 года</t>
    </r>
  </si>
  <si>
    <t>Министерство образования Республики Беларусь</t>
  </si>
  <si>
    <t>Министерство образования и науки Российской Федерации</t>
  </si>
  <si>
    <t>УЧЕБНЫЙ ПЛАН</t>
  </si>
  <si>
    <t>БАЗОВАЯ ЧАСТЬ</t>
  </si>
  <si>
    <t>Б 3</t>
  </si>
  <si>
    <t>Б 4</t>
  </si>
  <si>
    <t>Физическая культура</t>
  </si>
  <si>
    <t>Б 5</t>
  </si>
  <si>
    <t>Учебная и производственная практики</t>
  </si>
  <si>
    <t>Б 6</t>
  </si>
  <si>
    <t>Итоговая государственная аттестация</t>
  </si>
  <si>
    <t>Количество занятий</t>
  </si>
  <si>
    <t>Ф</t>
  </si>
  <si>
    <t xml:space="preserve"> факультативная неделя</t>
  </si>
  <si>
    <t>Б.Б.1.05</t>
  </si>
  <si>
    <t>Б.Б.1.06</t>
  </si>
  <si>
    <t>Б.Б.1.07</t>
  </si>
  <si>
    <t>Б.Б.1.08</t>
  </si>
  <si>
    <t>Б.Б.1.09</t>
  </si>
  <si>
    <t>ВАРИАТИВНАЯ ЧАСТЬ, в .т.ч. дисциплины по выбору студента</t>
  </si>
  <si>
    <t>Б.В.1.04</t>
  </si>
  <si>
    <t>Б.В.1.05</t>
  </si>
  <si>
    <t>Б.В.1.06</t>
  </si>
  <si>
    <t>Б.В.1.07</t>
  </si>
  <si>
    <t>Б.В.1.08</t>
  </si>
  <si>
    <t>Б.В.1.09</t>
  </si>
  <si>
    <t>Б.В.1.10</t>
  </si>
  <si>
    <t>Б.В.1.11</t>
  </si>
  <si>
    <t>Курсы по выбору студента</t>
  </si>
  <si>
    <t>Б.Б.5.02</t>
  </si>
  <si>
    <t>Б.7</t>
  </si>
  <si>
    <t>Факультативные дисциплины</t>
  </si>
  <si>
    <t>Гуманитарный, социальный и экономический цикл</t>
  </si>
  <si>
    <t xml:space="preserve">Математический и естественнонаучный цикл </t>
  </si>
  <si>
    <t xml:space="preserve">Профессиональный цикл </t>
  </si>
  <si>
    <t>соотношение лек/ауд</t>
  </si>
  <si>
    <t>БАЗОВАЯ (общепрофессиональная) часть</t>
  </si>
  <si>
    <t>ВАРИАТИВНАЯ (профильная) часть, в.т. дисциплины по выбору студента</t>
  </si>
  <si>
    <t>Количество курсовых проектов</t>
  </si>
  <si>
    <t>Количество курсовых работ</t>
  </si>
  <si>
    <t>Количество экзаменов</t>
  </si>
  <si>
    <t>Проректор по учебной работе</t>
  </si>
  <si>
    <t>_______________________ Н.В. Скок</t>
  </si>
  <si>
    <t>и международному сотрудничеству</t>
  </si>
  <si>
    <t>"____" ________________ 2011 г.</t>
  </si>
  <si>
    <t>Заведующий кафедрой</t>
  </si>
  <si>
    <t>Декан инженерно-экономического</t>
  </si>
  <si>
    <t>_______________________ А.В. Кулабухов</t>
  </si>
  <si>
    <t>Начальник учебно-методического</t>
  </si>
  <si>
    <t>_______________________ А.Ю. Скриган</t>
  </si>
  <si>
    <t>факультета</t>
  </si>
  <si>
    <t>отдела</t>
  </si>
  <si>
    <t>Учебный план рекомендован к утверждению</t>
  </si>
  <si>
    <t xml:space="preserve">Президиумом научно-методического </t>
  </si>
  <si>
    <t>совета университета</t>
  </si>
  <si>
    <t>Протокол № _____ от  "____" ______________ 2011 г.</t>
  </si>
  <si>
    <t xml:space="preserve">Направление подготовки бакалавриата </t>
  </si>
  <si>
    <t>Б.Б.1.10</t>
  </si>
  <si>
    <t>Б.В.1.12</t>
  </si>
  <si>
    <t>Б.В.1.13</t>
  </si>
  <si>
    <t>Иностранный язык</t>
  </si>
  <si>
    <t>История</t>
  </si>
  <si>
    <t>Философия</t>
  </si>
  <si>
    <t>Экономика</t>
  </si>
  <si>
    <t>Психология и педагогика</t>
  </si>
  <si>
    <t>Организация и управление производством</t>
  </si>
  <si>
    <t>Логика / Этика</t>
  </si>
  <si>
    <t>Культурология / Религиоведение</t>
  </si>
  <si>
    <t>Политология</t>
  </si>
  <si>
    <t>Социология / Конфликтология</t>
  </si>
  <si>
    <t>Б.1.1/3</t>
  </si>
  <si>
    <t>Б.1.1/1</t>
  </si>
  <si>
    <t>Б.1.1/2</t>
  </si>
  <si>
    <t>Б.1.1/4</t>
  </si>
  <si>
    <t>Б.1.2/1</t>
  </si>
  <si>
    <t>Б.1.2/2</t>
  </si>
  <si>
    <t>Б.1.2/3</t>
  </si>
  <si>
    <t>Б.1.3/В1</t>
  </si>
  <si>
    <t>Б.1.3/В2</t>
  </si>
  <si>
    <t>Б.1.3/В3</t>
  </si>
  <si>
    <t>Б.2.1/1</t>
  </si>
  <si>
    <t>Б.2.1/2</t>
  </si>
  <si>
    <t>Б.2.1/3</t>
  </si>
  <si>
    <t>Б.2.1/4</t>
  </si>
  <si>
    <t>Б.2.1/5</t>
  </si>
  <si>
    <t>Б.1.1</t>
  </si>
  <si>
    <t>Б.1.2</t>
  </si>
  <si>
    <t>Б.1.3</t>
  </si>
  <si>
    <t>Б.2.1</t>
  </si>
  <si>
    <t>Б.2.2</t>
  </si>
  <si>
    <t>Б.2.3</t>
  </si>
  <si>
    <t>Б.1</t>
  </si>
  <si>
    <t>Б.2</t>
  </si>
  <si>
    <t>Математический анализ</t>
  </si>
  <si>
    <t>Физика</t>
  </si>
  <si>
    <t>Информатика</t>
  </si>
  <si>
    <t>Экология</t>
  </si>
  <si>
    <t>2,3,4</t>
  </si>
  <si>
    <t>Б.2.2/1</t>
  </si>
  <si>
    <t>Б.2.2/2</t>
  </si>
  <si>
    <t>Б.2.2/3</t>
  </si>
  <si>
    <t>Б.2.2/4</t>
  </si>
  <si>
    <t>Теория вероятностей, математическая статистика и случайные процессы</t>
  </si>
  <si>
    <t>Дискретная математика</t>
  </si>
  <si>
    <t>Математическая логика и теория алгоритмов</t>
  </si>
  <si>
    <t>Вычислительная математика</t>
  </si>
  <si>
    <t>Алгебра и геометрия</t>
  </si>
  <si>
    <t>Случайные процессы / Методы оптимизации</t>
  </si>
  <si>
    <t>Теория информации / Теория принятия решений</t>
  </si>
  <si>
    <t>Б.2.3/В1</t>
  </si>
  <si>
    <t>Б.2.3/В2</t>
  </si>
  <si>
    <t>Б.2.3/В3</t>
  </si>
  <si>
    <t>Электротехника, электроника и схемотехника</t>
  </si>
  <si>
    <t>Б.3.1</t>
  </si>
  <si>
    <t>Б.3.1/1</t>
  </si>
  <si>
    <t>Б.3.1/2</t>
  </si>
  <si>
    <t>Б.3.1/3</t>
  </si>
  <si>
    <t>Б.3.1/4</t>
  </si>
  <si>
    <t>Б.3.1/5</t>
  </si>
  <si>
    <t>Б.3.1/6</t>
  </si>
  <si>
    <t>Б.3.1/7</t>
  </si>
  <si>
    <t>Б.3.1/8</t>
  </si>
  <si>
    <t>Б.3.1/9</t>
  </si>
  <si>
    <t>Б.3.1/10</t>
  </si>
  <si>
    <t>Б.3.1/11</t>
  </si>
  <si>
    <t>Б.3.1/12</t>
  </si>
  <si>
    <t>Б.3.1/13</t>
  </si>
  <si>
    <t>Б.3.1/14</t>
  </si>
  <si>
    <t>Б.3.2</t>
  </si>
  <si>
    <t>Б.3.2/1</t>
  </si>
  <si>
    <t>Б.3.2/2</t>
  </si>
  <si>
    <t>Б.3.2/3</t>
  </si>
  <si>
    <t>Б.3.2/4</t>
  </si>
  <si>
    <t>Б.3.2/5</t>
  </si>
  <si>
    <t>Б.3.2/6</t>
  </si>
  <si>
    <t>Б.3.2/7</t>
  </si>
  <si>
    <t>Б.3.2/8</t>
  </si>
  <si>
    <t>Б.3.2/9</t>
  </si>
  <si>
    <t>Б.3.2/10</t>
  </si>
  <si>
    <t>Б.3.2/11</t>
  </si>
  <si>
    <t>Б.3.3</t>
  </si>
  <si>
    <t>Б.3.3/В1</t>
  </si>
  <si>
    <t>Б.3.3/В2</t>
  </si>
  <si>
    <t>Б.3.3/В3</t>
  </si>
  <si>
    <t>Б.3.3/В4</t>
  </si>
  <si>
    <t>Б.3.3/В5</t>
  </si>
  <si>
    <t>Б.3.3/В6</t>
  </si>
  <si>
    <t>Б.5/1</t>
  </si>
  <si>
    <t>ЭВМ и периферийные устройства</t>
  </si>
  <si>
    <t>Операционные системы</t>
  </si>
  <si>
    <t>Программирование</t>
  </si>
  <si>
    <t>Сети и телекоммуникации</t>
  </si>
  <si>
    <t>Защита информации</t>
  </si>
  <si>
    <t>Базы данных</t>
  </si>
  <si>
    <t>Инженерная и компьютерная графика</t>
  </si>
  <si>
    <t>Безопасность жизнедеятельности</t>
  </si>
  <si>
    <t>Метрология, стандартизация и сертификация</t>
  </si>
  <si>
    <t>Компьютерные информационные технологии</t>
  </si>
  <si>
    <t>Объектно-ориентированное программирование и проектирование</t>
  </si>
  <si>
    <t>Технология Интернет-программирования</t>
  </si>
  <si>
    <t>Аппаратное и программное обеспечение ЭВМ и сетей</t>
  </si>
  <si>
    <t>Экспертные системы</t>
  </si>
  <si>
    <t>Проектирование АСОИУ</t>
  </si>
  <si>
    <t>Средства взаимодействия человека с вычислительными системами / Программирование в MS Office</t>
  </si>
  <si>
    <t>Системный анализ / Имитационное моделирование систем</t>
  </si>
  <si>
    <t>Контроль и диагностика сложных систем / Администрирование серверов</t>
  </si>
  <si>
    <t>Интегрированные информационные системы предприятий / Современные системы программирования</t>
  </si>
  <si>
    <t>Экзам</t>
  </si>
  <si>
    <t>Зачет</t>
  </si>
  <si>
    <t>Курсовая</t>
  </si>
  <si>
    <t>Курсовой</t>
  </si>
  <si>
    <t>1 семестр</t>
  </si>
  <si>
    <t xml:space="preserve"> недель</t>
  </si>
  <si>
    <t>2 семестр</t>
  </si>
  <si>
    <t>недель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</si>
  <si>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</si>
  <si>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</si>
  <si>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</si>
  <si>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</si>
  <si>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</si>
  <si>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</si>
  <si>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Преддипломная практика</t>
  </si>
  <si>
    <t>/4</t>
  </si>
  <si>
    <t>Б.5/2</t>
  </si>
  <si>
    <t>/336</t>
  </si>
  <si>
    <t>Количество ЗЕ</t>
  </si>
  <si>
    <t>ЗЕзачета</t>
  </si>
  <si>
    <t>ЗЕ экзам</t>
  </si>
  <si>
    <t>ЗЕкупро</t>
  </si>
  <si>
    <t>ЗЕкураб</t>
  </si>
  <si>
    <t>Итого</t>
  </si>
  <si>
    <t>Х</t>
  </si>
  <si>
    <t>Сумма по семестрам</t>
  </si>
  <si>
    <t>Остаток</t>
  </si>
  <si>
    <t>Математика</t>
  </si>
  <si>
    <t>Химия</t>
  </si>
  <si>
    <t>Количество зачетов*</t>
  </si>
  <si>
    <t>Б.1.2/4</t>
  </si>
  <si>
    <t>Курс раб</t>
  </si>
  <si>
    <t>Курс про</t>
  </si>
  <si>
    <t>отнимаем ГАК</t>
  </si>
  <si>
    <t>Б.2.2/5</t>
  </si>
  <si>
    <t>Теоретическая механика</t>
  </si>
  <si>
    <t>Технология конструкционных материалов</t>
  </si>
  <si>
    <t>Материаловедение</t>
  </si>
  <si>
    <t>Электротехника и электроника</t>
  </si>
  <si>
    <t>отнимаем зачет по физре во 2 и 6 семестрах</t>
  </si>
  <si>
    <t>/1</t>
  </si>
  <si>
    <t>/6</t>
  </si>
  <si>
    <t>* включая зачеты по практикам</t>
  </si>
  <si>
    <t>Б.1.2/5</t>
  </si>
  <si>
    <t>Б.1.2/6</t>
  </si>
  <si>
    <t>Б.1.2/7</t>
  </si>
  <si>
    <t>Б.1.2/8</t>
  </si>
  <si>
    <t>Б.1.2/9</t>
  </si>
  <si>
    <t>Б.1.2/10</t>
  </si>
  <si>
    <t>Б.1.2/11</t>
  </si>
  <si>
    <t>Б.1.2/12</t>
  </si>
  <si>
    <t>Б.1.2/13</t>
  </si>
  <si>
    <t>Б.1.1/5</t>
  </si>
  <si>
    <t>Б.1.1/6</t>
  </si>
  <si>
    <t>Б.1.1/7</t>
  </si>
  <si>
    <t>Б.1.1/8</t>
  </si>
  <si>
    <t>Б.1.1/9</t>
  </si>
  <si>
    <t>Б.1.1/10</t>
  </si>
  <si>
    <t>Б.5/3</t>
  </si>
  <si>
    <t>Б.5/4</t>
  </si>
  <si>
    <t>Б.7/1</t>
  </si>
  <si>
    <t>150700 - МАШИНОСТРОЕНИЕ</t>
  </si>
  <si>
    <t>Профиль "Оборудование и технология сварочного производства"</t>
  </si>
  <si>
    <t>Этика / Логика</t>
  </si>
  <si>
    <t>1,2,3,4</t>
  </si>
  <si>
    <t>Информационные технологии</t>
  </si>
  <si>
    <t>2</t>
  </si>
  <si>
    <t>Б.2.1/6</t>
  </si>
  <si>
    <t>Прикладные компьютерные программы</t>
  </si>
  <si>
    <t>Механика материалов</t>
  </si>
  <si>
    <t>Спецглавы химии</t>
  </si>
  <si>
    <t>Защита населения и территорий в чрезвычайных ситуациях</t>
  </si>
  <si>
    <t>Инженерная графика</t>
  </si>
  <si>
    <t>Техническая механика</t>
  </si>
  <si>
    <t>Основы проектирования</t>
  </si>
  <si>
    <t>Основы технологии машиностроения</t>
  </si>
  <si>
    <t>Механика жидкости и газа</t>
  </si>
  <si>
    <t>Теория сварочных процессов</t>
  </si>
  <si>
    <t>Источники питания для сварки</t>
  </si>
  <si>
    <t>Проектирование сварных конструкций</t>
  </si>
  <si>
    <t>Производство сварных конструкций</t>
  </si>
  <si>
    <t>Автоматизация сварочного производства</t>
  </si>
  <si>
    <t>Технология сварки плавлением</t>
  </si>
  <si>
    <t>Технология контактной сварки</t>
  </si>
  <si>
    <t>Контроль качества сварных соединений</t>
  </si>
  <si>
    <t>Специальные способы сварки</t>
  </si>
  <si>
    <t>Упрочнение и восстановление деталей машин / Проектирование сварочных цехов и участков</t>
  </si>
  <si>
    <t>Пайка изделий / Ресурсосберегающие технологии в сварочном производстве</t>
  </si>
  <si>
    <t>Менеджмент и маркетинг в сварочном производстве / Сертификация в сварочном производстве</t>
  </si>
  <si>
    <t>7</t>
  </si>
  <si>
    <t>Проектирование сборочно-сварочной оснастки / Проектирование и эксплуатация сварочного оборудования</t>
  </si>
  <si>
    <t>Учебный план разработан на основе ФГОС и ПрООП по направлению подготовки 150700 "Оборудование и технология сварочного производства"</t>
  </si>
  <si>
    <t>_______________________ В.А. Попковский</t>
  </si>
  <si>
    <t>"Оборудование и технологии</t>
  </si>
  <si>
    <t>сварочного производства"</t>
  </si>
  <si>
    <t>_______________________ В.П. Куликов</t>
  </si>
  <si>
    <t>Коррупция и ее общественная опасность</t>
  </si>
  <si>
    <t>Делопроизводство</t>
  </si>
  <si>
    <t>Перевод технической литературы</t>
  </si>
  <si>
    <t>Декан машиностроительного</t>
  </si>
  <si>
    <t>Б.7/2</t>
  </si>
  <si>
    <t>Б.7/3</t>
  </si>
  <si>
    <t>Основы научных исследований и инновационной деятельности / Методология научных исследований</t>
  </si>
  <si>
    <t>Основы управления интеллектуальной собственностью / Интеллектуальная собственность и инновационные процессы</t>
  </si>
  <si>
    <t>Системы автоматизированного проектирования при сварке / Системы автоматического управления сварочными процессами</t>
  </si>
  <si>
    <t>ВАРИАТИВНАЯ ЧАСТЬ, в т.ч. дисциплины по выбору студента</t>
  </si>
  <si>
    <t>Дисциплины по выбору студента</t>
  </si>
  <si>
    <t>ВАРИАТИВНАЯ (профильная) часть, в т.ч. дисциплины по выбору студента</t>
  </si>
  <si>
    <t>/1-6</t>
  </si>
  <si>
    <t>Сварка специальных сталей и сплавов</t>
  </si>
  <si>
    <t>Напряжения и деформации при сварке</t>
  </si>
  <si>
    <t>Б.3.3-1/В3</t>
  </si>
  <si>
    <t>Б.3.3-2/В3</t>
  </si>
  <si>
    <t>Б.3.3-1/В7</t>
  </si>
  <si>
    <t>Б.3.3-2/В7</t>
  </si>
  <si>
    <t>Термическая резка металлов</t>
  </si>
  <si>
    <t>Сварочные работы на объектах повышенной опасности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</si>
</sst>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0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4" borderId="10" xfId="0" applyFill="1" applyBorder="1" applyAlignment="1">
      <alignment/>
    </xf>
    <xf numFmtId="0" fontId="0" fillId="22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8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4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4" borderId="0" xfId="0" applyFill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24" borderId="0" xfId="0" applyFill="1" applyAlignment="1">
      <alignment/>
    </xf>
    <xf numFmtId="0" fontId="2" fillId="0" borderId="17" xfId="0" applyFont="1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4" borderId="21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/>
    </xf>
    <xf numFmtId="1" fontId="2" fillId="0" borderId="1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" fontId="2" fillId="0" borderId="26" xfId="0" applyNumberFormat="1" applyFont="1" applyFill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2" fillId="0" borderId="17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4" borderId="13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textRotation="90" wrapText="1"/>
    </xf>
    <xf numFmtId="0" fontId="2" fillId="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26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/>
    </xf>
    <xf numFmtId="0" fontId="2" fillId="0" borderId="30" xfId="0" applyFont="1" applyBorder="1" applyAlignment="1">
      <alignment horizontal="center"/>
    </xf>
    <xf numFmtId="1" fontId="2" fillId="0" borderId="26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2" xfId="0" applyBorder="1" applyAlignment="1">
      <alignment/>
    </xf>
    <xf numFmtId="0" fontId="0" fillId="12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15" borderId="0" xfId="0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center"/>
    </xf>
    <xf numFmtId="0" fontId="0" fillId="21" borderId="0" xfId="0" applyFill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0" fontId="0" fillId="9" borderId="37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1" fontId="0" fillId="9" borderId="10" xfId="0" applyNumberFormat="1" applyFill="1" applyBorder="1" applyAlignment="1">
      <alignment/>
    </xf>
    <xf numFmtId="0" fontId="0" fillId="9" borderId="10" xfId="0" applyFill="1" applyBorder="1" applyAlignment="1">
      <alignment/>
    </xf>
    <xf numFmtId="1" fontId="0" fillId="9" borderId="0" xfId="0" applyNumberFormat="1" applyFill="1" applyAlignment="1">
      <alignment/>
    </xf>
    <xf numFmtId="0" fontId="0" fillId="9" borderId="0" xfId="0" applyFill="1" applyAlignment="1">
      <alignment/>
    </xf>
    <xf numFmtId="0" fontId="0" fillId="5" borderId="3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27" borderId="0" xfId="0" applyFill="1" applyAlignment="1">
      <alignment/>
    </xf>
    <xf numFmtId="0" fontId="0" fillId="11" borderId="37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1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38" xfId="0" applyFon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2" fillId="0" borderId="43" xfId="0" applyFont="1" applyBorder="1" applyAlignment="1">
      <alignment/>
    </xf>
    <xf numFmtId="0" fontId="2" fillId="4" borderId="14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37" xfId="0" applyFont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5" xfId="0" applyFont="1" applyBorder="1" applyAlignment="1">
      <alignment/>
    </xf>
    <xf numFmtId="0" fontId="6" fillId="4" borderId="13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4" fontId="2" fillId="0" borderId="21" xfId="0" applyNumberFormat="1" applyFont="1" applyBorder="1" applyAlignment="1">
      <alignment/>
    </xf>
    <xf numFmtId="0" fontId="1" fillId="4" borderId="15" xfId="0" applyFont="1" applyFill="1" applyBorder="1" applyAlignment="1">
      <alignment horizontal="center" wrapText="1"/>
    </xf>
    <xf numFmtId="49" fontId="2" fillId="4" borderId="13" xfId="0" applyNumberFormat="1" applyFont="1" applyFill="1" applyBorder="1" applyAlignment="1">
      <alignment/>
    </xf>
    <xf numFmtId="49" fontId="2" fillId="4" borderId="12" xfId="0" applyNumberFormat="1" applyFont="1" applyFill="1" applyBorder="1" applyAlignment="1">
      <alignment/>
    </xf>
    <xf numFmtId="0" fontId="6" fillId="4" borderId="37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6" fillId="4" borderId="12" xfId="0" applyFont="1" applyFill="1" applyBorder="1" applyAlignment="1">
      <alignment/>
    </xf>
    <xf numFmtId="0" fontId="2" fillId="4" borderId="37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2" fillId="4" borderId="32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0" borderId="37" xfId="0" applyFont="1" applyBorder="1" applyAlignment="1">
      <alignment/>
    </xf>
    <xf numFmtId="0" fontId="6" fillId="4" borderId="17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27" borderId="0" xfId="0" applyFill="1" applyAlignment="1">
      <alignment/>
    </xf>
    <xf numFmtId="164" fontId="0" fillId="27" borderId="0" xfId="0" applyNumberFormat="1" applyFill="1" applyAlignment="1">
      <alignment/>
    </xf>
    <xf numFmtId="0" fontId="0" fillId="27" borderId="37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7" borderId="17" xfId="0" applyFill="1" applyBorder="1" applyAlignment="1">
      <alignment horizontal="center"/>
    </xf>
    <xf numFmtId="1" fontId="0" fillId="27" borderId="10" xfId="0" applyNumberFormat="1" applyFill="1" applyBorder="1" applyAlignment="1">
      <alignment/>
    </xf>
    <xf numFmtId="0" fontId="0" fillId="27" borderId="10" xfId="0" applyFill="1" applyBorder="1" applyAlignment="1">
      <alignment/>
    </xf>
    <xf numFmtId="1" fontId="0" fillId="27" borderId="0" xfId="0" applyNumberFormat="1" applyFill="1" applyAlignment="1">
      <alignment/>
    </xf>
    <xf numFmtId="0" fontId="0" fillId="27" borderId="0" xfId="0" applyFill="1" applyAlignment="1">
      <alignment horizontal="center"/>
    </xf>
    <xf numFmtId="0" fontId="0" fillId="21" borderId="37" xfId="0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4" borderId="14" xfId="0" applyFont="1" applyFill="1" applyBorder="1" applyAlignment="1">
      <alignment/>
    </xf>
    <xf numFmtId="164" fontId="2" fillId="24" borderId="13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2" fillId="24" borderId="27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2" fillId="4" borderId="16" xfId="0" applyNumberFormat="1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164" fontId="2" fillId="24" borderId="54" xfId="0" applyNumberFormat="1" applyFont="1" applyFill="1" applyBorder="1" applyAlignment="1">
      <alignment horizontal="center"/>
    </xf>
    <xf numFmtId="164" fontId="2" fillId="24" borderId="55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2" fillId="24" borderId="11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4" borderId="56" xfId="0" applyNumberFormat="1" applyFon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55" xfId="0" applyFont="1" applyBorder="1" applyAlignment="1">
      <alignment/>
    </xf>
    <xf numFmtId="164" fontId="2" fillId="24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38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24" borderId="37" xfId="0" applyFont="1" applyFill="1" applyBorder="1" applyAlignment="1">
      <alignment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38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24" borderId="37" xfId="0" applyFont="1" applyFill="1" applyBorder="1" applyAlignment="1">
      <alignment horizontal="right"/>
    </xf>
    <xf numFmtId="0" fontId="2" fillId="24" borderId="17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54" xfId="0" applyFont="1" applyBorder="1" applyAlignment="1">
      <alignment/>
    </xf>
    <xf numFmtId="0" fontId="2" fillId="24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4" borderId="38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13" xfId="0" applyFont="1" applyFill="1" applyBorder="1" applyAlignment="1">
      <alignment/>
    </xf>
    <xf numFmtId="1" fontId="2" fillId="0" borderId="3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2" xfId="0" applyBorder="1" applyAlignment="1">
      <alignment horizontal="right"/>
    </xf>
    <xf numFmtId="49" fontId="2" fillId="0" borderId="37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/>
    </xf>
    <xf numFmtId="164" fontId="2" fillId="24" borderId="57" xfId="0" applyNumberFormat="1" applyFont="1" applyFill="1" applyBorder="1" applyAlignment="1">
      <alignment horizontal="center"/>
    </xf>
    <xf numFmtId="164" fontId="2" fillId="24" borderId="58" xfId="0" applyNumberFormat="1" applyFont="1" applyFill="1" applyBorder="1" applyAlignment="1">
      <alignment horizontal="center"/>
    </xf>
    <xf numFmtId="164" fontId="2" fillId="24" borderId="2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24" borderId="5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1" fontId="2" fillId="0" borderId="37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55" xfId="0" applyFont="1" applyBorder="1" applyAlignment="1">
      <alignment vertical="justify" wrapText="1"/>
    </xf>
    <xf numFmtId="0" fontId="2" fillId="0" borderId="32" xfId="0" applyFont="1" applyBorder="1" applyAlignment="1">
      <alignment vertical="justify" wrapText="1"/>
    </xf>
    <xf numFmtId="0" fontId="2" fillId="0" borderId="55" xfId="0" applyFont="1" applyBorder="1" applyAlignment="1">
      <alignment horizontal="center" vertical="justify" wrapText="1"/>
    </xf>
    <xf numFmtId="0" fontId="2" fillId="0" borderId="32" xfId="0" applyFont="1" applyBorder="1" applyAlignment="1">
      <alignment horizontal="center" vertical="justify" wrapText="1"/>
    </xf>
    <xf numFmtId="0" fontId="2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/>
    </xf>
    <xf numFmtId="0" fontId="0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0" fontId="2" fillId="0" borderId="38" xfId="0" applyFont="1" applyBorder="1" applyAlignment="1">
      <alignment textRotation="90" wrapText="1"/>
    </xf>
    <xf numFmtId="0" fontId="2" fillId="0" borderId="13" xfId="0" applyFont="1" applyBorder="1" applyAlignment="1">
      <alignment textRotation="90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37" xfId="0" applyFont="1" applyBorder="1" applyAlignment="1">
      <alignment textRotation="90"/>
    </xf>
    <xf numFmtId="0" fontId="0" fillId="0" borderId="10" xfId="0" applyFont="1" applyBorder="1" applyAlignment="1">
      <alignment textRotation="90"/>
    </xf>
    <xf numFmtId="0" fontId="2" fillId="0" borderId="61" xfId="0" applyFont="1" applyBorder="1" applyAlignment="1">
      <alignment horizontal="center"/>
    </xf>
    <xf numFmtId="0" fontId="0" fillId="0" borderId="38" xfId="0" applyFont="1" applyBorder="1" applyAlignment="1">
      <alignment textRotation="90" wrapText="1"/>
    </xf>
    <xf numFmtId="0" fontId="0" fillId="0" borderId="3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164" fontId="0" fillId="0" borderId="20" xfId="0" applyNumberFormat="1" applyBorder="1" applyAlignment="1">
      <alignment horizontal="center"/>
    </xf>
    <xf numFmtId="164" fontId="2" fillId="24" borderId="19" xfId="0" applyNumberFormat="1" applyFont="1" applyFill="1" applyBorder="1" applyAlignment="1">
      <alignment horizontal="center"/>
    </xf>
    <xf numFmtId="164" fontId="2" fillId="2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64" fontId="2" fillId="4" borderId="27" xfId="0" applyNumberFormat="1" applyFont="1" applyFill="1" applyBorder="1" applyAlignment="1">
      <alignment horizontal="center"/>
    </xf>
    <xf numFmtId="1" fontId="2" fillId="24" borderId="17" xfId="0" applyNumberFormat="1" applyFont="1" applyFill="1" applyBorder="1" applyAlignment="1">
      <alignment horizontal="right"/>
    </xf>
    <xf numFmtId="0" fontId="2" fillId="24" borderId="12" xfId="0" applyFont="1" applyFill="1" applyBorder="1" applyAlignment="1">
      <alignment horizontal="right"/>
    </xf>
    <xf numFmtId="0" fontId="2" fillId="24" borderId="13" xfId="0" applyFont="1" applyFill="1" applyBorder="1" applyAlignment="1">
      <alignment horizontal="right"/>
    </xf>
    <xf numFmtId="0" fontId="2" fillId="24" borderId="14" xfId="0" applyFont="1" applyFill="1" applyBorder="1" applyAlignment="1">
      <alignment horizontal="right"/>
    </xf>
    <xf numFmtId="164" fontId="2" fillId="24" borderId="12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/>
    </xf>
    <xf numFmtId="164" fontId="2" fillId="24" borderId="37" xfId="0" applyNumberFormat="1" applyFont="1" applyFill="1" applyBorder="1" applyAlignment="1">
      <alignment horizontal="center"/>
    </xf>
    <xf numFmtId="0" fontId="2" fillId="4" borderId="54" xfId="0" applyFont="1" applyFill="1" applyBorder="1" applyAlignment="1">
      <alignment/>
    </xf>
    <xf numFmtId="0" fontId="2" fillId="4" borderId="55" xfId="0" applyFont="1" applyFill="1" applyBorder="1" applyAlignment="1">
      <alignment/>
    </xf>
    <xf numFmtId="1" fontId="2" fillId="4" borderId="37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  <xf numFmtId="1" fontId="2" fillId="24" borderId="37" xfId="0" applyNumberFormat="1" applyFont="1" applyFill="1" applyBorder="1" applyAlignment="1">
      <alignment horizontal="right"/>
    </xf>
    <xf numFmtId="164" fontId="2" fillId="24" borderId="10" xfId="0" applyNumberFormat="1" applyFont="1" applyFill="1" applyBorder="1" applyAlignment="1">
      <alignment horizontal="center"/>
    </xf>
    <xf numFmtId="164" fontId="2" fillId="24" borderId="38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2" fillId="4" borderId="37" xfId="0" applyFont="1" applyFill="1" applyBorder="1" applyAlignment="1">
      <alignment horizontal="right"/>
    </xf>
    <xf numFmtId="0" fontId="2" fillId="24" borderId="21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164" fontId="2" fillId="24" borderId="56" xfId="0" applyNumberFormat="1" applyFont="1" applyFill="1" applyBorder="1" applyAlignment="1">
      <alignment horizontal="center"/>
    </xf>
    <xf numFmtId="164" fontId="2" fillId="24" borderId="32" xfId="0" applyNumberFormat="1" applyFont="1" applyFill="1" applyBorder="1" applyAlignment="1">
      <alignment horizontal="center"/>
    </xf>
    <xf numFmtId="164" fontId="2" fillId="24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1" fontId="6" fillId="4" borderId="37" xfId="0" applyNumberFormat="1" applyFont="1" applyFill="1" applyBorder="1" applyAlignment="1">
      <alignment/>
    </xf>
    <xf numFmtId="1" fontId="6" fillId="4" borderId="10" xfId="0" applyNumberFormat="1" applyFont="1" applyFill="1" applyBorder="1" applyAlignment="1">
      <alignment/>
    </xf>
    <xf numFmtId="0" fontId="6" fillId="4" borderId="32" xfId="0" applyFont="1" applyFill="1" applyBorder="1" applyAlignment="1">
      <alignment/>
    </xf>
    <xf numFmtId="0" fontId="6" fillId="4" borderId="3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right"/>
    </xf>
    <xf numFmtId="164" fontId="2" fillId="4" borderId="54" xfId="0" applyNumberFormat="1" applyFont="1" applyFill="1" applyBorder="1" applyAlignment="1">
      <alignment horizontal="center"/>
    </xf>
    <xf numFmtId="164" fontId="2" fillId="4" borderId="55" xfId="0" applyNumberFormat="1" applyFont="1" applyFill="1" applyBorder="1" applyAlignment="1">
      <alignment horizontal="center"/>
    </xf>
    <xf numFmtId="164" fontId="2" fillId="4" borderId="18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40" xfId="0" applyFont="1" applyBorder="1" applyAlignment="1">
      <alignment/>
    </xf>
    <xf numFmtId="1" fontId="2" fillId="0" borderId="42" xfId="0" applyNumberFormat="1" applyFon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42" xfId="0" applyFont="1" applyBorder="1" applyAlignment="1">
      <alignment/>
    </xf>
    <xf numFmtId="1" fontId="2" fillId="0" borderId="39" xfId="0" applyNumberFormat="1" applyFont="1" applyBorder="1" applyAlignment="1">
      <alignment/>
    </xf>
    <xf numFmtId="0" fontId="0" fillId="0" borderId="16" xfId="0" applyBorder="1" applyAlignment="1">
      <alignment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64" xfId="0" applyFont="1" applyBorder="1" applyAlignment="1">
      <alignment/>
    </xf>
    <xf numFmtId="0" fontId="0" fillId="0" borderId="6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2" fillId="0" borderId="43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46" xfId="0" applyNumberFormat="1" applyFont="1" applyBorder="1" applyAlignment="1">
      <alignment horizontal="right"/>
    </xf>
    <xf numFmtId="0" fontId="2" fillId="0" borderId="47" xfId="0" applyNumberFormat="1" applyFont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2" fillId="0" borderId="17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24" borderId="15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4" borderId="37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" fillId="4" borderId="17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2" fillId="0" borderId="39" xfId="0" applyFont="1" applyBorder="1" applyAlignment="1">
      <alignment/>
    </xf>
    <xf numFmtId="0" fontId="1" fillId="0" borderId="40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" fontId="2" fillId="0" borderId="17" xfId="0" applyNumberFormat="1" applyFont="1" applyBorder="1" applyAlignment="1">
      <alignment/>
    </xf>
    <xf numFmtId="0" fontId="6" fillId="4" borderId="38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6" fillId="4" borderId="13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6" fillId="4" borderId="55" xfId="0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2" fillId="4" borderId="60" xfId="0" applyNumberFormat="1" applyFont="1" applyFill="1" applyBorder="1" applyAlignment="1">
      <alignment horizontal="center"/>
    </xf>
    <xf numFmtId="0" fontId="0" fillId="26" borderId="65" xfId="0" applyFill="1" applyBorder="1" applyAlignment="1">
      <alignment horizontal="center"/>
    </xf>
    <xf numFmtId="0" fontId="0" fillId="26" borderId="66" xfId="0" applyFill="1" applyBorder="1" applyAlignment="1">
      <alignment horizontal="center"/>
    </xf>
    <xf numFmtId="0" fontId="0" fillId="26" borderId="67" xfId="0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1" fontId="0" fillId="0" borderId="45" xfId="0" applyNumberFormat="1" applyBorder="1" applyAlignment="1">
      <alignment horizontal="center"/>
    </xf>
    <xf numFmtId="164" fontId="2" fillId="24" borderId="60" xfId="0" applyNumberFormat="1" applyFont="1" applyFill="1" applyBorder="1" applyAlignment="1">
      <alignment horizontal="center"/>
    </xf>
    <xf numFmtId="0" fontId="2" fillId="4" borderId="58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0" fontId="2" fillId="4" borderId="59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right"/>
    </xf>
    <xf numFmtId="1" fontId="0" fillId="0" borderId="69" xfId="0" applyNumberForma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24" borderId="14" xfId="0" applyFont="1" applyFill="1" applyBorder="1" applyAlignment="1">
      <alignment horizontal="center" wrapText="1"/>
    </xf>
    <xf numFmtId="0" fontId="0" fillId="24" borderId="15" xfId="0" applyFont="1" applyFill="1" applyBorder="1" applyAlignment="1">
      <alignment horizontal="center" wrapText="1"/>
    </xf>
    <xf numFmtId="0" fontId="2" fillId="26" borderId="17" xfId="0" applyFont="1" applyFill="1" applyBorder="1" applyAlignment="1">
      <alignment/>
    </xf>
    <xf numFmtId="0" fontId="2" fillId="26" borderId="12" xfId="0" applyFont="1" applyFill="1" applyBorder="1" applyAlignment="1">
      <alignment/>
    </xf>
    <xf numFmtId="0" fontId="2" fillId="4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55" xfId="0" applyFont="1" applyBorder="1" applyAlignment="1">
      <alignment horizontal="center" textRotation="90" wrapText="1"/>
    </xf>
    <xf numFmtId="0" fontId="2" fillId="0" borderId="58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0" fillId="0" borderId="70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8" xfId="0" applyFont="1" applyBorder="1" applyAlignment="1">
      <alignment textRotation="90" wrapText="1"/>
    </xf>
    <xf numFmtId="0" fontId="2" fillId="0" borderId="25" xfId="0" applyFont="1" applyBorder="1" applyAlignment="1">
      <alignment textRotation="90" wrapText="1"/>
    </xf>
    <xf numFmtId="0" fontId="2" fillId="0" borderId="23" xfId="0" applyFont="1" applyBorder="1" applyAlignment="1">
      <alignment textRotation="90" wrapText="1"/>
    </xf>
    <xf numFmtId="0" fontId="2" fillId="0" borderId="28" xfId="0" applyFont="1" applyBorder="1" applyAlignment="1">
      <alignment textRotation="90" wrapText="1"/>
    </xf>
    <xf numFmtId="0" fontId="2" fillId="0" borderId="21" xfId="0" applyFont="1" applyBorder="1" applyAlignment="1">
      <alignment textRotation="90" wrapText="1"/>
    </xf>
    <xf numFmtId="0" fontId="2" fillId="0" borderId="24" xfId="0" applyFont="1" applyBorder="1" applyAlignment="1">
      <alignment textRotation="90" wrapText="1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7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0" fillId="0" borderId="26" xfId="0" applyFont="1" applyBorder="1" applyAlignment="1">
      <alignment textRotation="90"/>
    </xf>
    <xf numFmtId="0" fontId="0" fillId="0" borderId="22" xfId="0" applyFont="1" applyBorder="1" applyAlignment="1">
      <alignment textRotation="90"/>
    </xf>
    <xf numFmtId="0" fontId="0" fillId="0" borderId="29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18" xfId="0" applyFont="1" applyBorder="1" applyAlignment="1">
      <alignment textRotation="90"/>
    </xf>
    <xf numFmtId="0" fontId="0" fillId="0" borderId="23" xfId="0" applyFont="1" applyBorder="1" applyAlignment="1">
      <alignment textRotation="90"/>
    </xf>
    <xf numFmtId="0" fontId="0" fillId="0" borderId="21" xfId="0" applyFont="1" applyBorder="1" applyAlignment="1">
      <alignment textRotation="90"/>
    </xf>
    <xf numFmtId="0" fontId="0" fillId="0" borderId="18" xfId="0" applyFont="1" applyBorder="1" applyAlignment="1">
      <alignment textRotation="90" wrapText="1"/>
    </xf>
    <xf numFmtId="0" fontId="0" fillId="0" borderId="20" xfId="0" applyFont="1" applyBorder="1" applyAlignment="1">
      <alignment textRotation="90" wrapText="1"/>
    </xf>
    <xf numFmtId="0" fontId="0" fillId="0" borderId="23" xfId="0" applyFont="1" applyBorder="1" applyAlignment="1">
      <alignment textRotation="90" wrapText="1"/>
    </xf>
    <xf numFmtId="0" fontId="0" fillId="0" borderId="22" xfId="0" applyFont="1" applyBorder="1" applyAlignment="1">
      <alignment textRotation="90" wrapText="1"/>
    </xf>
    <xf numFmtId="0" fontId="0" fillId="0" borderId="21" xfId="0" applyFont="1" applyBorder="1" applyAlignment="1">
      <alignment textRotation="90" wrapText="1"/>
    </xf>
    <xf numFmtId="0" fontId="0" fillId="0" borderId="16" xfId="0" applyFont="1" applyBorder="1" applyAlignment="1">
      <alignment textRotation="90" wrapText="1"/>
    </xf>
    <xf numFmtId="0" fontId="0" fillId="0" borderId="25" xfId="0" applyFont="1" applyBorder="1" applyAlignment="1">
      <alignment textRotation="90" wrapText="1"/>
    </xf>
    <xf numFmtId="0" fontId="0" fillId="0" borderId="28" xfId="0" applyFont="1" applyBorder="1" applyAlignment="1">
      <alignment textRotation="90" wrapText="1"/>
    </xf>
    <xf numFmtId="0" fontId="0" fillId="0" borderId="24" xfId="0" applyFont="1" applyBorder="1" applyAlignment="1">
      <alignment textRotation="90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1" xfId="0" applyFont="1" applyBorder="1" applyAlignment="1">
      <alignment textRotation="90" wrapText="1"/>
    </xf>
    <xf numFmtId="0" fontId="2" fillId="0" borderId="27" xfId="0" applyFont="1" applyBorder="1" applyAlignment="1">
      <alignment textRotation="90"/>
    </xf>
    <xf numFmtId="0" fontId="2" fillId="0" borderId="20" xfId="0" applyFont="1" applyBorder="1" applyAlignment="1">
      <alignment textRotation="90"/>
    </xf>
    <xf numFmtId="0" fontId="2" fillId="0" borderId="26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29" xfId="0" applyFont="1" applyBorder="1" applyAlignment="1">
      <alignment textRotation="90"/>
    </xf>
    <xf numFmtId="0" fontId="2" fillId="0" borderId="16" xfId="0" applyFont="1" applyBorder="1" applyAlignment="1">
      <alignment textRotation="90"/>
    </xf>
    <xf numFmtId="0" fontId="2" fillId="0" borderId="20" xfId="0" applyFont="1" applyBorder="1" applyAlignment="1">
      <alignment textRotation="90" wrapText="1"/>
    </xf>
    <xf numFmtId="0" fontId="2" fillId="0" borderId="22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1" fontId="2" fillId="4" borderId="17" xfId="0" applyNumberFormat="1" applyFont="1" applyFill="1" applyBorder="1" applyAlignment="1">
      <alignment/>
    </xf>
    <xf numFmtId="1" fontId="2" fillId="4" borderId="12" xfId="0" applyNumberFormat="1" applyFont="1" applyFill="1" applyBorder="1" applyAlignment="1">
      <alignment/>
    </xf>
    <xf numFmtId="164" fontId="2" fillId="4" borderId="17" xfId="0" applyNumberFormat="1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/>
    </xf>
    <xf numFmtId="164" fontId="2" fillId="24" borderId="15" xfId="0" applyNumberFormat="1" applyFont="1" applyFill="1" applyBorder="1" applyAlignment="1">
      <alignment horizontal="center"/>
    </xf>
    <xf numFmtId="164" fontId="2" fillId="24" borderId="1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1" fontId="2" fillId="24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2" fillId="24" borderId="15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1" fontId="2" fillId="4" borderId="17" xfId="0" applyNumberFormat="1" applyFont="1" applyFill="1" applyBorder="1" applyAlignment="1">
      <alignment horizontal="right"/>
    </xf>
    <xf numFmtId="1" fontId="2" fillId="4" borderId="12" xfId="0" applyNumberFormat="1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49" fontId="2" fillId="0" borderId="12" xfId="0" applyNumberFormat="1" applyFont="1" applyBorder="1" applyAlignment="1">
      <alignment/>
    </xf>
    <xf numFmtId="1" fontId="2" fillId="0" borderId="17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49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5" xfId="0" applyNumberFormat="1" applyFont="1" applyFill="1" applyBorder="1" applyAlignment="1">
      <alignment/>
    </xf>
    <xf numFmtId="1" fontId="6" fillId="4" borderId="17" xfId="0" applyNumberFormat="1" applyFont="1" applyFill="1" applyBorder="1" applyAlignment="1">
      <alignment/>
    </xf>
    <xf numFmtId="1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6" fillId="4" borderId="1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46" xfId="0" applyFont="1" applyBorder="1" applyAlignment="1">
      <alignment/>
    </xf>
    <xf numFmtId="0" fontId="0" fillId="0" borderId="47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2" fillId="0" borderId="61" xfId="0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2" fillId="0" borderId="47" xfId="0" applyFont="1" applyBorder="1" applyAlignment="1">
      <alignment/>
    </xf>
    <xf numFmtId="0" fontId="2" fillId="0" borderId="45" xfId="0" applyFont="1" applyBorder="1" applyAlignment="1">
      <alignment/>
    </xf>
    <xf numFmtId="1" fontId="2" fillId="0" borderId="61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" fontId="2" fillId="0" borderId="17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38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right"/>
    </xf>
    <xf numFmtId="0" fontId="2" fillId="0" borderId="5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P164"/>
  <sheetViews>
    <sheetView tabSelected="1" workbookViewId="0" topLeftCell="A104">
      <selection activeCell="T115" sqref="T115:U115"/>
    </sheetView>
  </sheetViews>
  <sheetFormatPr defaultColWidth="9.00390625" defaultRowHeight="12.75"/>
  <cols>
    <col min="1" max="1" width="6.375" style="0" customWidth="1"/>
    <col min="2" max="24" width="2.75390625" style="0" customWidth="1"/>
    <col min="25" max="25" width="3.00390625" style="0" customWidth="1"/>
    <col min="26" max="27" width="2.75390625" style="0" customWidth="1"/>
    <col min="28" max="28" width="3.375" style="0" customWidth="1"/>
    <col min="29" max="30" width="2.75390625" style="0" customWidth="1"/>
    <col min="31" max="31" width="3.75390625" style="0" customWidth="1"/>
    <col min="32" max="35" width="2.75390625" style="0" customWidth="1"/>
    <col min="36" max="36" width="4.375" style="0" customWidth="1"/>
    <col min="37" max="37" width="3.625" style="0" customWidth="1"/>
    <col min="38" max="39" width="2.75390625" style="0" customWidth="1"/>
    <col min="40" max="40" width="2.875" style="0" customWidth="1"/>
    <col min="41" max="42" width="2.75390625" style="0" customWidth="1"/>
    <col min="43" max="43" width="3.125" style="0" customWidth="1"/>
    <col min="44" max="45" width="2.75390625" style="0" customWidth="1"/>
    <col min="46" max="46" width="2.625" style="0" customWidth="1"/>
    <col min="47" max="47" width="2.75390625" style="0" customWidth="1"/>
    <col min="48" max="49" width="3.125" style="0" customWidth="1"/>
    <col min="50" max="50" width="2.75390625" style="0" customWidth="1"/>
    <col min="51" max="51" width="3.125" style="0" customWidth="1"/>
    <col min="52" max="52" width="2.625" style="0" customWidth="1"/>
    <col min="53" max="53" width="2.75390625" style="0" customWidth="1"/>
    <col min="54" max="55" width="4.125" style="0" customWidth="1"/>
    <col min="56" max="56" width="3.25390625" style="0" customWidth="1"/>
    <col min="57" max="57" width="3.375" style="0" customWidth="1"/>
    <col min="58" max="58" width="4.125" style="0" customWidth="1"/>
    <col min="59" max="59" width="3.625" style="0" customWidth="1"/>
    <col min="60" max="60" width="4.125" style="0" customWidth="1"/>
    <col min="61" max="61" width="3.25390625" style="0" customWidth="1"/>
    <col min="62" max="62" width="3.625" style="0" customWidth="1"/>
    <col min="63" max="63" width="3.375" style="0" customWidth="1"/>
    <col min="69" max="69" width="11.25390625" style="0" customWidth="1"/>
    <col min="99" max="99" width="10.875" style="0" customWidth="1"/>
    <col min="100" max="100" width="11.375" style="0" customWidth="1"/>
    <col min="101" max="101" width="11.125" style="0" customWidth="1"/>
    <col min="102" max="102" width="10.625" style="0" customWidth="1"/>
  </cols>
  <sheetData>
    <row r="1" spans="1:63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321" t="s">
        <v>112</v>
      </c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BB1" s="321" t="s">
        <v>105</v>
      </c>
      <c r="BC1" s="321"/>
      <c r="BD1" s="321"/>
      <c r="BE1" s="321"/>
      <c r="BF1" s="321"/>
      <c r="BG1" s="321"/>
      <c r="BH1" s="321"/>
      <c r="BI1" s="321"/>
      <c r="BJ1" s="321"/>
      <c r="BK1" s="321"/>
    </row>
    <row r="2" spans="1:63" ht="12.75">
      <c r="A2" s="321" t="s">
        <v>99</v>
      </c>
      <c r="B2" s="325"/>
      <c r="C2" s="325"/>
      <c r="D2" s="325"/>
      <c r="E2" s="325"/>
      <c r="F2" s="325"/>
      <c r="G2" s="325"/>
      <c r="H2" s="325"/>
      <c r="I2" s="325"/>
      <c r="J2" s="325"/>
      <c r="K2" s="1"/>
      <c r="L2" s="1"/>
      <c r="M2" s="1"/>
      <c r="N2" s="1"/>
      <c r="O2" s="321" t="s">
        <v>113</v>
      </c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BB2" s="321" t="s">
        <v>106</v>
      </c>
      <c r="BC2" s="321"/>
      <c r="BD2" s="321"/>
      <c r="BE2" s="321"/>
      <c r="BF2" s="321"/>
      <c r="BG2" s="321"/>
      <c r="BH2" s="321"/>
      <c r="BI2" s="321"/>
      <c r="BJ2" s="321"/>
      <c r="BK2" s="321"/>
    </row>
    <row r="3" spans="1:63" ht="12.75">
      <c r="A3" s="326" t="s">
        <v>100</v>
      </c>
      <c r="B3" s="326"/>
      <c r="C3" s="326"/>
      <c r="D3" s="326"/>
      <c r="E3" s="326"/>
      <c r="F3" s="326"/>
      <c r="G3" s="326"/>
      <c r="H3" s="326"/>
      <c r="I3" s="326"/>
      <c r="J3" s="326"/>
      <c r="K3" s="20"/>
      <c r="L3" s="20"/>
      <c r="M3" s="20"/>
      <c r="N3" s="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BB3" s="321" t="s">
        <v>107</v>
      </c>
      <c r="BC3" s="321"/>
      <c r="BD3" s="321"/>
      <c r="BE3" s="321"/>
      <c r="BF3" s="321"/>
      <c r="BG3" s="321"/>
      <c r="BH3" s="321"/>
      <c r="BI3" s="321"/>
      <c r="BJ3" s="321"/>
      <c r="BK3" s="321"/>
    </row>
    <row r="4" spans="1:63" ht="12.75">
      <c r="A4" s="321" t="s">
        <v>101</v>
      </c>
      <c r="B4" s="325"/>
      <c r="C4" s="325"/>
      <c r="D4" s="325"/>
      <c r="E4" s="325"/>
      <c r="F4" s="325"/>
      <c r="G4" s="325"/>
      <c r="H4" s="325"/>
      <c r="I4" s="325"/>
      <c r="J4" s="325"/>
      <c r="K4" s="1"/>
      <c r="L4" s="1"/>
      <c r="M4" s="1"/>
      <c r="N4" s="1"/>
      <c r="O4" s="322" t="s">
        <v>114</v>
      </c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BB4" s="323" t="s">
        <v>108</v>
      </c>
      <c r="BC4" s="323"/>
      <c r="BD4" s="323"/>
      <c r="BE4" s="323"/>
      <c r="BF4" s="323"/>
      <c r="BG4" s="323"/>
      <c r="BH4" s="323"/>
      <c r="BI4" s="323"/>
      <c r="BJ4" s="323"/>
      <c r="BK4" s="323"/>
    </row>
    <row r="5" spans="1:63" ht="12.75">
      <c r="A5" s="321" t="s">
        <v>102</v>
      </c>
      <c r="B5" s="325"/>
      <c r="C5" s="325"/>
      <c r="D5" s="325"/>
      <c r="E5" s="325"/>
      <c r="F5" s="325"/>
      <c r="G5" s="325"/>
      <c r="H5" s="325"/>
      <c r="I5" s="325"/>
      <c r="J5" s="325"/>
      <c r="K5" s="1"/>
      <c r="L5" s="1"/>
      <c r="M5" s="1"/>
      <c r="N5" s="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BB5" s="325"/>
      <c r="BC5" s="325"/>
      <c r="BD5" s="325"/>
      <c r="BE5" s="325"/>
      <c r="BF5" s="325"/>
      <c r="BG5" s="325"/>
      <c r="BH5" s="325"/>
      <c r="BI5" s="325"/>
      <c r="BJ5" s="325"/>
      <c r="BK5" s="325"/>
    </row>
    <row r="6" spans="1:63" ht="12.75">
      <c r="A6" s="321" t="s">
        <v>103</v>
      </c>
      <c r="B6" s="325"/>
      <c r="C6" s="325"/>
      <c r="D6" s="325"/>
      <c r="E6" s="325"/>
      <c r="F6" s="325"/>
      <c r="G6" s="325"/>
      <c r="H6" s="325"/>
      <c r="I6" s="325"/>
      <c r="J6" s="325"/>
      <c r="K6" s="1"/>
      <c r="L6" s="1"/>
      <c r="M6" s="1"/>
      <c r="N6" s="1"/>
      <c r="O6" s="321" t="s">
        <v>168</v>
      </c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BB6" s="323" t="s">
        <v>109</v>
      </c>
      <c r="BC6" s="323"/>
      <c r="BD6" s="323"/>
      <c r="BE6" s="323"/>
      <c r="BF6" s="323"/>
      <c r="BG6" s="323"/>
      <c r="BH6" s="323"/>
      <c r="BI6" s="323"/>
      <c r="BJ6" s="323"/>
      <c r="BK6" s="323"/>
    </row>
    <row r="7" spans="11:48" ht="12.75">
      <c r="K7" s="1"/>
      <c r="L7" s="1"/>
      <c r="M7" s="1"/>
      <c r="N7" s="1"/>
      <c r="O7" s="321" t="s">
        <v>340</v>
      </c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</row>
    <row r="8" spans="1:63" ht="12.75">
      <c r="A8" s="321" t="s">
        <v>104</v>
      </c>
      <c r="B8" s="325"/>
      <c r="C8" s="325"/>
      <c r="D8" s="325"/>
      <c r="E8" s="325"/>
      <c r="F8" s="325"/>
      <c r="G8" s="325"/>
      <c r="H8" s="325"/>
      <c r="I8" s="325"/>
      <c r="J8" s="325"/>
      <c r="K8" s="1"/>
      <c r="L8" s="1"/>
      <c r="M8" s="1"/>
      <c r="N8" s="1"/>
      <c r="O8" s="321" t="s">
        <v>341</v>
      </c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BB8" s="324" t="s">
        <v>110</v>
      </c>
      <c r="BC8" s="324"/>
      <c r="BD8" s="324"/>
      <c r="BE8" s="324"/>
      <c r="BF8" s="324"/>
      <c r="BG8" s="324"/>
      <c r="BH8" s="324"/>
      <c r="BI8" s="324"/>
      <c r="BJ8" s="324"/>
      <c r="BK8" s="324"/>
    </row>
    <row r="9" spans="1:6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BB9" s="21"/>
      <c r="BC9" s="21"/>
      <c r="BD9" s="21"/>
      <c r="BE9" s="21"/>
      <c r="BF9" s="21"/>
      <c r="BG9" s="21"/>
      <c r="BH9" s="21"/>
      <c r="BI9" s="21"/>
      <c r="BJ9" s="21"/>
      <c r="BK9" s="21"/>
    </row>
    <row r="10" spans="1:6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BB10" s="323" t="s">
        <v>111</v>
      </c>
      <c r="BC10" s="323"/>
      <c r="BD10" s="323"/>
      <c r="BE10" s="323"/>
      <c r="BF10" s="323"/>
      <c r="BG10" s="323"/>
      <c r="BH10" s="323"/>
      <c r="BI10" s="323"/>
      <c r="BJ10" s="323"/>
      <c r="BK10" s="323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3:54" ht="12.75">
      <c r="M12" s="14"/>
      <c r="N12" s="14"/>
      <c r="O12" s="14"/>
      <c r="P12" s="14"/>
      <c r="Q12" s="14"/>
      <c r="R12" s="14"/>
      <c r="S12" s="78" t="s">
        <v>64</v>
      </c>
      <c r="T12" s="14"/>
      <c r="U12" s="14"/>
      <c r="BB12" s="79" t="s">
        <v>65</v>
      </c>
    </row>
    <row r="13" spans="22:54" ht="12.75"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BB13" s="79" t="s">
        <v>66</v>
      </c>
    </row>
    <row r="14" spans="1:62" ht="24" customHeight="1">
      <c r="A14" s="10" t="s">
        <v>0</v>
      </c>
      <c r="B14" s="328" t="s">
        <v>1</v>
      </c>
      <c r="C14" s="329"/>
      <c r="D14" s="329"/>
      <c r="E14" s="330"/>
      <c r="F14" s="331" t="s">
        <v>2</v>
      </c>
      <c r="G14" s="328" t="s">
        <v>3</v>
      </c>
      <c r="H14" s="329"/>
      <c r="I14" s="330"/>
      <c r="J14" s="331" t="s">
        <v>4</v>
      </c>
      <c r="K14" s="328" t="s">
        <v>5</v>
      </c>
      <c r="L14" s="329"/>
      <c r="M14" s="329"/>
      <c r="N14" s="330"/>
      <c r="O14" s="328" t="s">
        <v>6</v>
      </c>
      <c r="P14" s="329"/>
      <c r="Q14" s="329"/>
      <c r="R14" s="330"/>
      <c r="S14" s="331" t="s">
        <v>7</v>
      </c>
      <c r="T14" s="328" t="s">
        <v>8</v>
      </c>
      <c r="U14" s="329"/>
      <c r="V14" s="330"/>
      <c r="W14" s="331" t="s">
        <v>9</v>
      </c>
      <c r="X14" s="328" t="s">
        <v>10</v>
      </c>
      <c r="Y14" s="329"/>
      <c r="Z14" s="330"/>
      <c r="AA14" s="331" t="s">
        <v>11</v>
      </c>
      <c r="AB14" s="328" t="s">
        <v>12</v>
      </c>
      <c r="AC14" s="329"/>
      <c r="AD14" s="329"/>
      <c r="AE14" s="330"/>
      <c r="AF14" s="331" t="s">
        <v>13</v>
      </c>
      <c r="AG14" s="328" t="s">
        <v>14</v>
      </c>
      <c r="AH14" s="329"/>
      <c r="AI14" s="330"/>
      <c r="AJ14" s="331" t="s">
        <v>15</v>
      </c>
      <c r="AK14" s="328" t="s">
        <v>16</v>
      </c>
      <c r="AL14" s="329"/>
      <c r="AM14" s="329"/>
      <c r="AN14" s="330"/>
      <c r="AO14" s="328" t="s">
        <v>17</v>
      </c>
      <c r="AP14" s="329"/>
      <c r="AQ14" s="329"/>
      <c r="AR14" s="330"/>
      <c r="AS14" s="331" t="s">
        <v>18</v>
      </c>
      <c r="AT14" s="328" t="s">
        <v>19</v>
      </c>
      <c r="AU14" s="329"/>
      <c r="AV14" s="330"/>
      <c r="AW14" s="331" t="s">
        <v>20</v>
      </c>
      <c r="AX14" s="328" t="s">
        <v>21</v>
      </c>
      <c r="AY14" s="329"/>
      <c r="AZ14" s="329"/>
      <c r="BA14" s="330"/>
      <c r="BB14" s="340" t="s">
        <v>57</v>
      </c>
      <c r="BC14" s="340" t="s">
        <v>62</v>
      </c>
      <c r="BD14" s="340" t="s">
        <v>58</v>
      </c>
      <c r="BE14" s="340" t="s">
        <v>59</v>
      </c>
      <c r="BF14" s="340" t="s">
        <v>63</v>
      </c>
      <c r="BG14" s="340" t="s">
        <v>60</v>
      </c>
      <c r="BH14" s="340" t="s">
        <v>61</v>
      </c>
      <c r="BJ14" s="44"/>
    </row>
    <row r="15" spans="1:62" ht="25.5" customHeight="1">
      <c r="A15" s="332" t="s">
        <v>22</v>
      </c>
      <c r="B15" s="327" t="s">
        <v>23</v>
      </c>
      <c r="C15" s="327" t="s">
        <v>24</v>
      </c>
      <c r="D15" s="327" t="s">
        <v>25</v>
      </c>
      <c r="E15" s="327" t="s">
        <v>26</v>
      </c>
      <c r="F15" s="331"/>
      <c r="G15" s="327" t="s">
        <v>27</v>
      </c>
      <c r="H15" s="327" t="s">
        <v>28</v>
      </c>
      <c r="I15" s="327" t="s">
        <v>29</v>
      </c>
      <c r="J15" s="331"/>
      <c r="K15" s="327" t="s">
        <v>30</v>
      </c>
      <c r="L15" s="334" t="s">
        <v>31</v>
      </c>
      <c r="M15" s="334" t="s">
        <v>32</v>
      </c>
      <c r="N15" s="334" t="s">
        <v>33</v>
      </c>
      <c r="O15" s="327" t="s">
        <v>23</v>
      </c>
      <c r="P15" s="327" t="s">
        <v>24</v>
      </c>
      <c r="Q15" s="327" t="s">
        <v>25</v>
      </c>
      <c r="R15" s="327" t="s">
        <v>26</v>
      </c>
      <c r="S15" s="331"/>
      <c r="T15" s="327" t="s">
        <v>34</v>
      </c>
      <c r="U15" s="327" t="s">
        <v>35</v>
      </c>
      <c r="V15" s="327" t="s">
        <v>36</v>
      </c>
      <c r="W15" s="331"/>
      <c r="X15" s="327" t="s">
        <v>37</v>
      </c>
      <c r="Y15" s="327" t="s">
        <v>38</v>
      </c>
      <c r="Z15" s="327" t="s">
        <v>39</v>
      </c>
      <c r="AA15" s="331"/>
      <c r="AB15" s="327" t="s">
        <v>37</v>
      </c>
      <c r="AC15" s="327" t="s">
        <v>38</v>
      </c>
      <c r="AD15" s="327" t="s">
        <v>39</v>
      </c>
      <c r="AE15" s="327" t="s">
        <v>40</v>
      </c>
      <c r="AF15" s="331"/>
      <c r="AG15" s="327" t="s">
        <v>27</v>
      </c>
      <c r="AH15" s="327" t="s">
        <v>28</v>
      </c>
      <c r="AI15" s="327" t="s">
        <v>29</v>
      </c>
      <c r="AJ15" s="331"/>
      <c r="AK15" s="327" t="s">
        <v>41</v>
      </c>
      <c r="AL15" s="327" t="s">
        <v>42</v>
      </c>
      <c r="AM15" s="327" t="s">
        <v>43</v>
      </c>
      <c r="AN15" s="327" t="s">
        <v>44</v>
      </c>
      <c r="AO15" s="327" t="s">
        <v>23</v>
      </c>
      <c r="AP15" s="327" t="s">
        <v>24</v>
      </c>
      <c r="AQ15" s="327" t="s">
        <v>25</v>
      </c>
      <c r="AR15" s="327" t="s">
        <v>26</v>
      </c>
      <c r="AS15" s="331"/>
      <c r="AT15" s="327" t="s">
        <v>27</v>
      </c>
      <c r="AU15" s="327" t="s">
        <v>28</v>
      </c>
      <c r="AV15" s="327" t="s">
        <v>29</v>
      </c>
      <c r="AW15" s="331"/>
      <c r="AX15" s="327" t="s">
        <v>45</v>
      </c>
      <c r="AY15" s="327" t="s">
        <v>31</v>
      </c>
      <c r="AZ15" s="327" t="s">
        <v>32</v>
      </c>
      <c r="BA15" s="327" t="s">
        <v>46</v>
      </c>
      <c r="BB15" s="340"/>
      <c r="BC15" s="340"/>
      <c r="BD15" s="340"/>
      <c r="BE15" s="340"/>
      <c r="BF15" s="340"/>
      <c r="BG15" s="340"/>
      <c r="BH15" s="340"/>
      <c r="BJ15" s="44"/>
    </row>
    <row r="16" spans="1:62" ht="29.25" customHeight="1">
      <c r="A16" s="333"/>
      <c r="B16" s="327"/>
      <c r="C16" s="327"/>
      <c r="D16" s="327"/>
      <c r="E16" s="327"/>
      <c r="F16" s="331"/>
      <c r="G16" s="327"/>
      <c r="H16" s="327"/>
      <c r="I16" s="327"/>
      <c r="J16" s="331"/>
      <c r="K16" s="327"/>
      <c r="L16" s="335"/>
      <c r="M16" s="335"/>
      <c r="N16" s="335"/>
      <c r="O16" s="327"/>
      <c r="P16" s="327"/>
      <c r="Q16" s="327"/>
      <c r="R16" s="327"/>
      <c r="S16" s="331"/>
      <c r="T16" s="327"/>
      <c r="U16" s="327"/>
      <c r="V16" s="327"/>
      <c r="W16" s="331"/>
      <c r="X16" s="327"/>
      <c r="Y16" s="327"/>
      <c r="Z16" s="327"/>
      <c r="AA16" s="331"/>
      <c r="AB16" s="327"/>
      <c r="AC16" s="327"/>
      <c r="AD16" s="327"/>
      <c r="AE16" s="327"/>
      <c r="AF16" s="331"/>
      <c r="AG16" s="327"/>
      <c r="AH16" s="327"/>
      <c r="AI16" s="327"/>
      <c r="AJ16" s="331"/>
      <c r="AK16" s="327"/>
      <c r="AL16" s="327"/>
      <c r="AM16" s="327"/>
      <c r="AN16" s="327"/>
      <c r="AO16" s="327"/>
      <c r="AP16" s="327"/>
      <c r="AQ16" s="327"/>
      <c r="AR16" s="327"/>
      <c r="AS16" s="331"/>
      <c r="AT16" s="327"/>
      <c r="AU16" s="327"/>
      <c r="AV16" s="327"/>
      <c r="AW16" s="331"/>
      <c r="AX16" s="327"/>
      <c r="AY16" s="327"/>
      <c r="AZ16" s="327"/>
      <c r="BA16" s="327"/>
      <c r="BB16" s="340"/>
      <c r="BC16" s="340"/>
      <c r="BD16" s="340"/>
      <c r="BE16" s="340"/>
      <c r="BF16" s="340"/>
      <c r="BG16" s="340"/>
      <c r="BH16" s="340"/>
      <c r="BJ16" s="44"/>
    </row>
    <row r="17" spans="1:62" ht="12.75">
      <c r="A17" s="3" t="s">
        <v>47</v>
      </c>
      <c r="B17" s="4"/>
      <c r="C17" s="4"/>
      <c r="D17" s="4"/>
      <c r="E17" s="4"/>
      <c r="F17" s="4"/>
      <c r="G17" s="4"/>
      <c r="H17" s="4"/>
      <c r="I17" s="4"/>
      <c r="J17" s="11">
        <v>17</v>
      </c>
      <c r="K17" s="4"/>
      <c r="L17" s="4"/>
      <c r="M17" s="4"/>
      <c r="N17" s="4"/>
      <c r="O17" s="4"/>
      <c r="P17" s="4"/>
      <c r="Q17" s="4"/>
      <c r="R17" s="4"/>
      <c r="S17" s="5" t="s">
        <v>48</v>
      </c>
      <c r="T17" s="5" t="s">
        <v>48</v>
      </c>
      <c r="U17" s="5" t="s">
        <v>48</v>
      </c>
      <c r="V17" s="5" t="s">
        <v>48</v>
      </c>
      <c r="W17" s="6" t="s">
        <v>49</v>
      </c>
      <c r="X17" s="6" t="s">
        <v>49</v>
      </c>
      <c r="Y17" s="4"/>
      <c r="Z17" s="4"/>
      <c r="AA17" s="4"/>
      <c r="AB17" s="4"/>
      <c r="AC17" s="4"/>
      <c r="AD17" s="4"/>
      <c r="AE17" s="4"/>
      <c r="AF17" s="4"/>
      <c r="AG17" s="11">
        <v>17</v>
      </c>
      <c r="AH17" s="4"/>
      <c r="AI17" s="4"/>
      <c r="AJ17" s="4"/>
      <c r="AK17" s="4"/>
      <c r="AL17" s="4"/>
      <c r="AM17" s="4"/>
      <c r="AN17" s="4"/>
      <c r="AO17" s="4"/>
      <c r="AP17" s="22" t="s">
        <v>124</v>
      </c>
      <c r="AQ17" s="5" t="s">
        <v>48</v>
      </c>
      <c r="AR17" s="5" t="s">
        <v>48</v>
      </c>
      <c r="AS17" s="5" t="s">
        <v>48</v>
      </c>
      <c r="AT17" s="7" t="s">
        <v>50</v>
      </c>
      <c r="AU17" s="7" t="s">
        <v>50</v>
      </c>
      <c r="AV17" s="6" t="s">
        <v>49</v>
      </c>
      <c r="AW17" s="6" t="s">
        <v>49</v>
      </c>
      <c r="AX17" s="6" t="s">
        <v>49</v>
      </c>
      <c r="AY17" s="6" t="s">
        <v>49</v>
      </c>
      <c r="AZ17" s="6" t="s">
        <v>49</v>
      </c>
      <c r="BA17" s="6" t="s">
        <v>49</v>
      </c>
      <c r="BB17" s="18">
        <v>35</v>
      </c>
      <c r="BC17" s="18">
        <v>7</v>
      </c>
      <c r="BD17" s="18">
        <v>2</v>
      </c>
      <c r="BE17" s="18"/>
      <c r="BF17" s="18"/>
      <c r="BG17" s="18">
        <v>8</v>
      </c>
      <c r="BH17" s="18">
        <f>SUM(BB17:BG17)</f>
        <v>52</v>
      </c>
      <c r="BJ17" s="45"/>
    </row>
    <row r="18" spans="1:62" ht="12.75">
      <c r="A18" s="3" t="s">
        <v>51</v>
      </c>
      <c r="B18" s="4"/>
      <c r="C18" s="4"/>
      <c r="D18" s="4"/>
      <c r="E18" s="4"/>
      <c r="F18" s="4"/>
      <c r="G18" s="4"/>
      <c r="H18" s="4"/>
      <c r="I18" s="4"/>
      <c r="J18" s="11">
        <v>17</v>
      </c>
      <c r="K18" s="4"/>
      <c r="L18" s="4"/>
      <c r="M18" s="4"/>
      <c r="N18" s="4"/>
      <c r="O18" s="4"/>
      <c r="P18" s="4"/>
      <c r="Q18" s="4"/>
      <c r="R18" s="4"/>
      <c r="S18" s="5" t="s">
        <v>48</v>
      </c>
      <c r="T18" s="5" t="s">
        <v>48</v>
      </c>
      <c r="U18" s="5" t="s">
        <v>48</v>
      </c>
      <c r="V18" s="5" t="s">
        <v>48</v>
      </c>
      <c r="W18" s="6" t="s">
        <v>49</v>
      </c>
      <c r="X18" s="6" t="s">
        <v>49</v>
      </c>
      <c r="Y18" s="4"/>
      <c r="Z18" s="4"/>
      <c r="AA18" s="4"/>
      <c r="AB18" s="4"/>
      <c r="AC18" s="4"/>
      <c r="AD18" s="4"/>
      <c r="AE18" s="4"/>
      <c r="AF18" s="4"/>
      <c r="AG18" s="11">
        <v>17</v>
      </c>
      <c r="AH18" s="4"/>
      <c r="AI18" s="4"/>
      <c r="AJ18" s="4"/>
      <c r="AK18" s="4"/>
      <c r="AL18" s="4"/>
      <c r="AM18" s="4"/>
      <c r="AN18" s="4"/>
      <c r="AO18" s="4"/>
      <c r="AP18" s="22" t="s">
        <v>124</v>
      </c>
      <c r="AQ18" s="5" t="s">
        <v>48</v>
      </c>
      <c r="AR18" s="5" t="s">
        <v>48</v>
      </c>
      <c r="AS18" s="5" t="s">
        <v>48</v>
      </c>
      <c r="AT18" s="6" t="s">
        <v>49</v>
      </c>
      <c r="AU18" s="6" t="s">
        <v>49</v>
      </c>
      <c r="AV18" s="6" t="s">
        <v>49</v>
      </c>
      <c r="AW18" s="6" t="s">
        <v>49</v>
      </c>
      <c r="AX18" s="6" t="s">
        <v>49</v>
      </c>
      <c r="AY18" s="6" t="s">
        <v>49</v>
      </c>
      <c r="AZ18" s="6" t="s">
        <v>49</v>
      </c>
      <c r="BA18" s="6" t="s">
        <v>49</v>
      </c>
      <c r="BB18" s="18">
        <v>35</v>
      </c>
      <c r="BC18" s="18">
        <v>7</v>
      </c>
      <c r="BD18" s="18"/>
      <c r="BE18" s="18"/>
      <c r="BF18" s="18"/>
      <c r="BG18" s="18">
        <v>10</v>
      </c>
      <c r="BH18" s="18">
        <f>SUM(BB18:BG18)</f>
        <v>52</v>
      </c>
      <c r="BJ18" s="45"/>
    </row>
    <row r="19" spans="1:62" ht="12.75">
      <c r="A19" s="3" t="s">
        <v>53</v>
      </c>
      <c r="B19" s="4"/>
      <c r="C19" s="4"/>
      <c r="D19" s="4"/>
      <c r="E19" s="4"/>
      <c r="F19" s="4"/>
      <c r="G19" s="4"/>
      <c r="H19" s="4"/>
      <c r="I19" s="4"/>
      <c r="J19" s="11">
        <v>17</v>
      </c>
      <c r="K19" s="4"/>
      <c r="L19" s="4"/>
      <c r="M19" s="4"/>
      <c r="N19" s="4"/>
      <c r="O19" s="4"/>
      <c r="P19" s="4"/>
      <c r="Q19" s="4"/>
      <c r="R19" s="4"/>
      <c r="S19" s="5" t="s">
        <v>48</v>
      </c>
      <c r="T19" s="5" t="s">
        <v>48</v>
      </c>
      <c r="U19" s="5" t="s">
        <v>48</v>
      </c>
      <c r="V19" s="5" t="s">
        <v>48</v>
      </c>
      <c r="W19" s="6" t="s">
        <v>49</v>
      </c>
      <c r="X19" s="6" t="s">
        <v>49</v>
      </c>
      <c r="Y19" s="4"/>
      <c r="Z19" s="4"/>
      <c r="AA19" s="4"/>
      <c r="AB19" s="4"/>
      <c r="AC19" s="4"/>
      <c r="AD19" s="4"/>
      <c r="AE19" s="4"/>
      <c r="AF19" s="4"/>
      <c r="AG19" s="11">
        <v>17</v>
      </c>
      <c r="AH19" s="4"/>
      <c r="AI19" s="4"/>
      <c r="AJ19" s="4"/>
      <c r="AK19" s="4"/>
      <c r="AL19" s="4"/>
      <c r="AM19" s="4"/>
      <c r="AN19" s="4"/>
      <c r="AO19" s="4"/>
      <c r="AP19" s="5" t="s">
        <v>48</v>
      </c>
      <c r="AQ19" s="5" t="s">
        <v>48</v>
      </c>
      <c r="AR19" s="5" t="s">
        <v>48</v>
      </c>
      <c r="AS19" s="7" t="s">
        <v>52</v>
      </c>
      <c r="AT19" s="7" t="s">
        <v>52</v>
      </c>
      <c r="AU19" s="7" t="s">
        <v>52</v>
      </c>
      <c r="AV19" s="7" t="s">
        <v>52</v>
      </c>
      <c r="AW19" s="6" t="s">
        <v>49</v>
      </c>
      <c r="AX19" s="6" t="s">
        <v>49</v>
      </c>
      <c r="AY19" s="6" t="s">
        <v>49</v>
      </c>
      <c r="AZ19" s="6" t="s">
        <v>49</v>
      </c>
      <c r="BA19" s="6" t="s">
        <v>49</v>
      </c>
      <c r="BB19" s="18">
        <v>34</v>
      </c>
      <c r="BC19" s="18">
        <v>7</v>
      </c>
      <c r="BD19" s="18"/>
      <c r="BE19" s="2">
        <v>4</v>
      </c>
      <c r="BF19" s="18"/>
      <c r="BG19" s="18">
        <v>7</v>
      </c>
      <c r="BH19" s="18">
        <f>SUM(BB19:BG19)</f>
        <v>52</v>
      </c>
      <c r="BJ19" s="45"/>
    </row>
    <row r="20" spans="1:62" ht="12.75">
      <c r="A20" s="3" t="s">
        <v>54</v>
      </c>
      <c r="B20" s="4"/>
      <c r="C20" s="4"/>
      <c r="D20" s="4"/>
      <c r="E20" s="4"/>
      <c r="F20" s="4"/>
      <c r="G20" s="4"/>
      <c r="H20" s="4"/>
      <c r="I20" s="4"/>
      <c r="J20" s="11">
        <v>15</v>
      </c>
      <c r="K20" s="4"/>
      <c r="L20" s="4"/>
      <c r="M20" s="4"/>
      <c r="N20" s="4"/>
      <c r="O20" s="4"/>
      <c r="P20" s="4"/>
      <c r="Q20" s="5" t="s">
        <v>48</v>
      </c>
      <c r="R20" s="5" t="s">
        <v>48</v>
      </c>
      <c r="S20" s="5" t="s">
        <v>48</v>
      </c>
      <c r="T20" s="6" t="s">
        <v>49</v>
      </c>
      <c r="U20" s="6" t="s">
        <v>49</v>
      </c>
      <c r="V20" s="4"/>
      <c r="W20" s="4"/>
      <c r="X20" s="4"/>
      <c r="Y20" s="4"/>
      <c r="Z20" s="4"/>
      <c r="AA20" s="4">
        <v>12</v>
      </c>
      <c r="AB20" s="4"/>
      <c r="AC20" s="11"/>
      <c r="AD20" s="4"/>
      <c r="AE20" s="4"/>
      <c r="AF20" s="4"/>
      <c r="AG20" s="4"/>
      <c r="AH20" s="5" t="s">
        <v>48</v>
      </c>
      <c r="AI20" s="5" t="s">
        <v>48</v>
      </c>
      <c r="AJ20" s="7" t="s">
        <v>52</v>
      </c>
      <c r="AK20" s="7" t="s">
        <v>52</v>
      </c>
      <c r="AL20" s="8" t="s">
        <v>55</v>
      </c>
      <c r="AM20" s="8" t="s">
        <v>55</v>
      </c>
      <c r="AN20" s="8" t="s">
        <v>55</v>
      </c>
      <c r="AO20" s="8" t="s">
        <v>55</v>
      </c>
      <c r="AP20" s="8" t="s">
        <v>55</v>
      </c>
      <c r="AQ20" s="8" t="s">
        <v>55</v>
      </c>
      <c r="AR20" s="8" t="s">
        <v>55</v>
      </c>
      <c r="AS20" s="9" t="s">
        <v>56</v>
      </c>
      <c r="AT20" s="6" t="s">
        <v>49</v>
      </c>
      <c r="AU20" s="6" t="s">
        <v>49</v>
      </c>
      <c r="AV20" s="6" t="s">
        <v>49</v>
      </c>
      <c r="AW20" s="6" t="s">
        <v>49</v>
      </c>
      <c r="AX20" s="6" t="s">
        <v>49</v>
      </c>
      <c r="AY20" s="6" t="s">
        <v>49</v>
      </c>
      <c r="AZ20" s="6" t="s">
        <v>49</v>
      </c>
      <c r="BA20" s="6" t="s">
        <v>49</v>
      </c>
      <c r="BB20" s="18">
        <v>27</v>
      </c>
      <c r="BC20" s="18">
        <v>5</v>
      </c>
      <c r="BD20" s="18"/>
      <c r="BE20" s="18">
        <v>2</v>
      </c>
      <c r="BF20" s="18">
        <v>8</v>
      </c>
      <c r="BG20" s="18">
        <v>10</v>
      </c>
      <c r="BH20" s="18">
        <f>SUM(BB20:BG20)</f>
        <v>52</v>
      </c>
      <c r="BJ20" s="45"/>
    </row>
    <row r="21" spans="54:62" ht="12.75">
      <c r="BB21" s="19">
        <f aca="true" t="shared" si="0" ref="BB21:BH21">SUM(BB17:BB20)</f>
        <v>131</v>
      </c>
      <c r="BC21" s="19">
        <f t="shared" si="0"/>
        <v>26</v>
      </c>
      <c r="BD21" s="19">
        <f t="shared" si="0"/>
        <v>2</v>
      </c>
      <c r="BE21" s="19">
        <f t="shared" si="0"/>
        <v>6</v>
      </c>
      <c r="BF21" s="19">
        <f t="shared" si="0"/>
        <v>8</v>
      </c>
      <c r="BG21" s="19">
        <f t="shared" si="0"/>
        <v>35</v>
      </c>
      <c r="BH21" s="19">
        <f t="shared" si="0"/>
        <v>208</v>
      </c>
      <c r="BJ21" s="46"/>
    </row>
    <row r="22" spans="3:40" ht="12.75">
      <c r="C22" s="13" t="s">
        <v>67</v>
      </c>
      <c r="I22" s="4"/>
      <c r="J22" t="s">
        <v>68</v>
      </c>
      <c r="K22" s="15" t="s">
        <v>69</v>
      </c>
      <c r="S22" s="7" t="s">
        <v>50</v>
      </c>
      <c r="T22" s="16" t="s">
        <v>68</v>
      </c>
      <c r="U22" s="17" t="s">
        <v>71</v>
      </c>
      <c r="AD22" s="8" t="s">
        <v>55</v>
      </c>
      <c r="AE22" t="s">
        <v>68</v>
      </c>
      <c r="AF22" s="15" t="s">
        <v>73</v>
      </c>
      <c r="AL22" s="6" t="s">
        <v>49</v>
      </c>
      <c r="AM22" t="s">
        <v>68</v>
      </c>
      <c r="AN22" s="15" t="s">
        <v>75</v>
      </c>
    </row>
    <row r="24" spans="9:39" ht="12.75">
      <c r="I24" s="5" t="s">
        <v>48</v>
      </c>
      <c r="J24" t="s">
        <v>68</v>
      </c>
      <c r="K24" s="15" t="s">
        <v>70</v>
      </c>
      <c r="S24" s="7" t="s">
        <v>52</v>
      </c>
      <c r="T24" t="s">
        <v>68</v>
      </c>
      <c r="U24" s="15" t="s">
        <v>72</v>
      </c>
      <c r="AD24" s="9" t="s">
        <v>56</v>
      </c>
      <c r="AE24" t="s">
        <v>68</v>
      </c>
      <c r="AF24" s="15" t="s">
        <v>74</v>
      </c>
      <c r="AL24" s="22" t="s">
        <v>124</v>
      </c>
      <c r="AM24" s="15" t="s">
        <v>125</v>
      </c>
    </row>
    <row r="26" spans="27:39" ht="12.75">
      <c r="AA26" s="79" t="s">
        <v>76</v>
      </c>
      <c r="AL26" s="325"/>
      <c r="AM26" s="325"/>
    </row>
    <row r="27" ht="13.5" thickBot="1"/>
    <row r="28" spans="1:63" ht="25.5" customHeight="1">
      <c r="A28" s="370" t="s">
        <v>77</v>
      </c>
      <c r="B28" s="371"/>
      <c r="C28" s="353" t="s">
        <v>78</v>
      </c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74"/>
      <c r="P28" s="352" t="s">
        <v>79</v>
      </c>
      <c r="Q28" s="353"/>
      <c r="R28" s="353"/>
      <c r="S28" s="353"/>
      <c r="T28" s="353"/>
      <c r="U28" s="353"/>
      <c r="V28" s="353"/>
      <c r="W28" s="354"/>
      <c r="X28" s="341" t="s">
        <v>80</v>
      </c>
      <c r="Y28" s="342"/>
      <c r="Z28" s="342"/>
      <c r="AA28" s="342"/>
      <c r="AB28" s="342"/>
      <c r="AC28" s="342"/>
      <c r="AD28" s="342"/>
      <c r="AE28" s="343"/>
      <c r="AF28" s="352" t="s">
        <v>86</v>
      </c>
      <c r="AG28" s="353"/>
      <c r="AH28" s="353"/>
      <c r="AI28" s="353"/>
      <c r="AJ28" s="353"/>
      <c r="AK28" s="353"/>
      <c r="AL28" s="353"/>
      <c r="AM28" s="354"/>
      <c r="AN28" s="341" t="s">
        <v>81</v>
      </c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3"/>
      <c r="BK28" s="344"/>
    </row>
    <row r="29" spans="1:63" ht="13.5" thickBot="1">
      <c r="A29" s="372"/>
      <c r="B29" s="373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6"/>
      <c r="P29" s="377" t="s">
        <v>87</v>
      </c>
      <c r="Q29" s="378"/>
      <c r="R29" s="378" t="s">
        <v>88</v>
      </c>
      <c r="S29" s="378"/>
      <c r="T29" s="356" t="s">
        <v>89</v>
      </c>
      <c r="U29" s="356"/>
      <c r="V29" s="356" t="s">
        <v>90</v>
      </c>
      <c r="W29" s="380"/>
      <c r="X29" s="381" t="s">
        <v>91</v>
      </c>
      <c r="Y29" s="382"/>
      <c r="Z29" s="382"/>
      <c r="AA29" s="382"/>
      <c r="AB29" s="382"/>
      <c r="AC29" s="357" t="s">
        <v>94</v>
      </c>
      <c r="AD29" s="357"/>
      <c r="AE29" s="359"/>
      <c r="AF29" s="386" t="s">
        <v>95</v>
      </c>
      <c r="AG29" s="387"/>
      <c r="AH29" s="357" t="s">
        <v>96</v>
      </c>
      <c r="AI29" s="357"/>
      <c r="AJ29" s="357" t="s">
        <v>97</v>
      </c>
      <c r="AK29" s="357"/>
      <c r="AL29" s="357" t="s">
        <v>98</v>
      </c>
      <c r="AM29" s="358"/>
      <c r="AN29" s="345" t="s">
        <v>82</v>
      </c>
      <c r="AO29" s="346"/>
      <c r="AP29" s="346"/>
      <c r="AQ29" s="346"/>
      <c r="AR29" s="346"/>
      <c r="AS29" s="346"/>
      <c r="AT29" s="346" t="s">
        <v>83</v>
      </c>
      <c r="AU29" s="346"/>
      <c r="AV29" s="346"/>
      <c r="AW29" s="346"/>
      <c r="AX29" s="346"/>
      <c r="AY29" s="346"/>
      <c r="AZ29" s="346" t="s">
        <v>84</v>
      </c>
      <c r="BA29" s="346"/>
      <c r="BB29" s="346"/>
      <c r="BC29" s="346"/>
      <c r="BD29" s="346"/>
      <c r="BE29" s="346"/>
      <c r="BF29" s="346" t="s">
        <v>85</v>
      </c>
      <c r="BG29" s="346"/>
      <c r="BH29" s="346"/>
      <c r="BI29" s="346"/>
      <c r="BJ29" s="347"/>
      <c r="BK29" s="348"/>
    </row>
    <row r="30" spans="1:63" ht="12.75">
      <c r="A30" s="372"/>
      <c r="B30" s="373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6"/>
      <c r="P30" s="377"/>
      <c r="Q30" s="378"/>
      <c r="R30" s="378"/>
      <c r="S30" s="378"/>
      <c r="T30" s="356"/>
      <c r="U30" s="356"/>
      <c r="V30" s="356"/>
      <c r="W30" s="380"/>
      <c r="X30" s="383" t="s">
        <v>92</v>
      </c>
      <c r="Y30" s="362"/>
      <c r="Z30" s="360" t="s">
        <v>93</v>
      </c>
      <c r="AA30" s="361"/>
      <c r="AB30" s="362"/>
      <c r="AC30" s="357"/>
      <c r="AD30" s="357"/>
      <c r="AE30" s="359"/>
      <c r="AF30" s="386"/>
      <c r="AG30" s="387"/>
      <c r="AH30" s="357"/>
      <c r="AI30" s="357"/>
      <c r="AJ30" s="357"/>
      <c r="AK30" s="357"/>
      <c r="AL30" s="357"/>
      <c r="AM30" s="359"/>
      <c r="AN30" s="379" t="s">
        <v>283</v>
      </c>
      <c r="AO30" s="337"/>
      <c r="AP30" s="338"/>
      <c r="AQ30" s="336" t="s">
        <v>285</v>
      </c>
      <c r="AR30" s="337"/>
      <c r="AS30" s="338"/>
      <c r="AT30" s="336" t="s">
        <v>287</v>
      </c>
      <c r="AU30" s="337"/>
      <c r="AV30" s="338"/>
      <c r="AW30" s="336" t="s">
        <v>288</v>
      </c>
      <c r="AX30" s="337"/>
      <c r="AY30" s="338"/>
      <c r="AZ30" s="336" t="s">
        <v>289</v>
      </c>
      <c r="BA30" s="337"/>
      <c r="BB30" s="338"/>
      <c r="BC30" s="336" t="s">
        <v>290</v>
      </c>
      <c r="BD30" s="337"/>
      <c r="BE30" s="338"/>
      <c r="BF30" s="336" t="s">
        <v>291</v>
      </c>
      <c r="BG30" s="337"/>
      <c r="BH30" s="338"/>
      <c r="BI30" s="336" t="s">
        <v>292</v>
      </c>
      <c r="BJ30" s="337"/>
      <c r="BK30" s="355"/>
    </row>
    <row r="31" spans="1:63" ht="13.5" thickBot="1">
      <c r="A31" s="372"/>
      <c r="B31" s="373"/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6"/>
      <c r="P31" s="377"/>
      <c r="Q31" s="378"/>
      <c r="R31" s="378"/>
      <c r="S31" s="378"/>
      <c r="T31" s="356"/>
      <c r="U31" s="356"/>
      <c r="V31" s="356"/>
      <c r="W31" s="380"/>
      <c r="X31" s="384"/>
      <c r="Y31" s="365"/>
      <c r="Z31" s="363"/>
      <c r="AA31" s="364"/>
      <c r="AB31" s="365"/>
      <c r="AC31" s="357"/>
      <c r="AD31" s="357"/>
      <c r="AE31" s="359"/>
      <c r="AF31" s="386"/>
      <c r="AG31" s="387"/>
      <c r="AH31" s="357"/>
      <c r="AI31" s="357"/>
      <c r="AJ31" s="357"/>
      <c r="AK31" s="357"/>
      <c r="AL31" s="357"/>
      <c r="AM31" s="359"/>
      <c r="AN31" s="317">
        <v>17</v>
      </c>
      <c r="AO31" s="339"/>
      <c r="AP31" s="313"/>
      <c r="AQ31" s="312">
        <v>17</v>
      </c>
      <c r="AR31" s="339"/>
      <c r="AS31" s="313"/>
      <c r="AT31" s="312">
        <v>17</v>
      </c>
      <c r="AU31" s="339"/>
      <c r="AV31" s="313"/>
      <c r="AW31" s="312">
        <v>17</v>
      </c>
      <c r="AX31" s="339"/>
      <c r="AY31" s="313"/>
      <c r="AZ31" s="312">
        <v>17</v>
      </c>
      <c r="BA31" s="339"/>
      <c r="BB31" s="313"/>
      <c r="BC31" s="312">
        <v>17</v>
      </c>
      <c r="BD31" s="339"/>
      <c r="BE31" s="313"/>
      <c r="BF31" s="312">
        <v>15</v>
      </c>
      <c r="BG31" s="339"/>
      <c r="BH31" s="313"/>
      <c r="BI31" s="312">
        <v>12</v>
      </c>
      <c r="BJ31" s="339"/>
      <c r="BK31" s="350"/>
    </row>
    <row r="32" spans="1:98" ht="38.25" customHeight="1" thickBot="1">
      <c r="A32" s="372"/>
      <c r="B32" s="373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6"/>
      <c r="P32" s="377"/>
      <c r="Q32" s="378"/>
      <c r="R32" s="378"/>
      <c r="S32" s="378"/>
      <c r="T32" s="356"/>
      <c r="U32" s="356"/>
      <c r="V32" s="356"/>
      <c r="W32" s="380"/>
      <c r="X32" s="385"/>
      <c r="Y32" s="368"/>
      <c r="Z32" s="366"/>
      <c r="AA32" s="367"/>
      <c r="AB32" s="368"/>
      <c r="AC32" s="357"/>
      <c r="AD32" s="357"/>
      <c r="AE32" s="359"/>
      <c r="AF32" s="386"/>
      <c r="AG32" s="387"/>
      <c r="AH32" s="357"/>
      <c r="AI32" s="357"/>
      <c r="AJ32" s="357"/>
      <c r="AK32" s="357"/>
      <c r="AL32" s="357"/>
      <c r="AM32" s="359"/>
      <c r="AN32" s="369" t="s">
        <v>284</v>
      </c>
      <c r="AO32" s="349"/>
      <c r="AP32" s="349"/>
      <c r="AQ32" s="349" t="s">
        <v>286</v>
      </c>
      <c r="AR32" s="349"/>
      <c r="AS32" s="349"/>
      <c r="AT32" s="349" t="s">
        <v>286</v>
      </c>
      <c r="AU32" s="349"/>
      <c r="AV32" s="349"/>
      <c r="AW32" s="349" t="s">
        <v>286</v>
      </c>
      <c r="AX32" s="349"/>
      <c r="AY32" s="349"/>
      <c r="AZ32" s="349" t="s">
        <v>286</v>
      </c>
      <c r="BA32" s="349"/>
      <c r="BB32" s="349"/>
      <c r="BC32" s="349" t="s">
        <v>286</v>
      </c>
      <c r="BD32" s="349"/>
      <c r="BE32" s="349"/>
      <c r="BF32" s="349" t="s">
        <v>286</v>
      </c>
      <c r="BG32" s="349"/>
      <c r="BH32" s="349"/>
      <c r="BI32" s="349" t="s">
        <v>286</v>
      </c>
      <c r="BJ32" s="349"/>
      <c r="BK32" s="351"/>
      <c r="BM32" s="56" t="s">
        <v>147</v>
      </c>
      <c r="BO32" s="506">
        <v>1</v>
      </c>
      <c r="BP32" s="507"/>
      <c r="BQ32" s="507"/>
      <c r="BR32" s="508"/>
      <c r="BS32" s="506">
        <v>2</v>
      </c>
      <c r="BT32" s="507"/>
      <c r="BU32" s="507"/>
      <c r="BV32" s="508"/>
      <c r="BW32" s="506">
        <v>3</v>
      </c>
      <c r="BX32" s="507"/>
      <c r="BY32" s="507"/>
      <c r="BZ32" s="508"/>
      <c r="CA32" s="506">
        <v>4</v>
      </c>
      <c r="CB32" s="507"/>
      <c r="CC32" s="507"/>
      <c r="CD32" s="508"/>
      <c r="CE32" s="506">
        <v>5</v>
      </c>
      <c r="CF32" s="507"/>
      <c r="CG32" s="507"/>
      <c r="CH32" s="508"/>
      <c r="CI32" s="506">
        <v>6</v>
      </c>
      <c r="CJ32" s="507"/>
      <c r="CK32" s="507"/>
      <c r="CL32" s="508"/>
      <c r="CM32" s="506">
        <v>7</v>
      </c>
      <c r="CN32" s="507"/>
      <c r="CO32" s="507"/>
      <c r="CP32" s="508"/>
      <c r="CQ32" s="506">
        <v>8</v>
      </c>
      <c r="CR32" s="507"/>
      <c r="CS32" s="507"/>
      <c r="CT32" s="508"/>
    </row>
    <row r="33" spans="1:120" ht="27" customHeight="1" thickBot="1">
      <c r="A33" s="212" t="s">
        <v>203</v>
      </c>
      <c r="B33" s="206"/>
      <c r="C33" s="204" t="s">
        <v>144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195"/>
      <c r="P33" s="207"/>
      <c r="Q33" s="216"/>
      <c r="R33" s="216"/>
      <c r="S33" s="216"/>
      <c r="T33" s="216"/>
      <c r="U33" s="216"/>
      <c r="V33" s="216"/>
      <c r="W33" s="289"/>
      <c r="X33" s="483">
        <f>X34+X45+X59</f>
        <v>32</v>
      </c>
      <c r="Y33" s="216"/>
      <c r="Z33" s="216">
        <f>Z34+Z45+Z59</f>
        <v>1152</v>
      </c>
      <c r="AA33" s="216"/>
      <c r="AB33" s="216"/>
      <c r="AC33" s="216">
        <f>AC34+AC45+AC59</f>
        <v>532</v>
      </c>
      <c r="AD33" s="216"/>
      <c r="AE33" s="215"/>
      <c r="AF33" s="207">
        <f>AF34+AF45+AF59</f>
        <v>200</v>
      </c>
      <c r="AG33" s="216"/>
      <c r="AH33" s="214">
        <f>AH34+AH45+AH59</f>
        <v>0</v>
      </c>
      <c r="AI33" s="216"/>
      <c r="AJ33" s="214">
        <f>AJ34+AJ45+AJ59</f>
        <v>332</v>
      </c>
      <c r="AK33" s="216"/>
      <c r="AL33" s="214">
        <f>AL34+AL45+AL59</f>
        <v>620</v>
      </c>
      <c r="AM33" s="215"/>
      <c r="AN33" s="396">
        <f>AN34+AN45+AN59</f>
        <v>9</v>
      </c>
      <c r="AO33" s="392"/>
      <c r="AP33" s="395"/>
      <c r="AQ33" s="391">
        <f>AQ34+AQ45+AQ59</f>
        <v>5</v>
      </c>
      <c r="AR33" s="392"/>
      <c r="AS33" s="395"/>
      <c r="AT33" s="391">
        <f>AT34+AT45+AT59</f>
        <v>6</v>
      </c>
      <c r="AU33" s="392"/>
      <c r="AV33" s="395"/>
      <c r="AW33" s="391">
        <f>AW34+AW45+AW59</f>
        <v>4</v>
      </c>
      <c r="AX33" s="392"/>
      <c r="AY33" s="395"/>
      <c r="AZ33" s="391">
        <f>AZ34+AZ45+AZ59</f>
        <v>4</v>
      </c>
      <c r="BA33" s="392"/>
      <c r="BB33" s="395"/>
      <c r="BC33" s="391">
        <f>BC34+BC45+BC59</f>
        <v>0</v>
      </c>
      <c r="BD33" s="392"/>
      <c r="BE33" s="395"/>
      <c r="BF33" s="391">
        <f>BF34+BF45+BF59</f>
        <v>4</v>
      </c>
      <c r="BG33" s="392"/>
      <c r="BH33" s="395"/>
      <c r="BI33" s="391">
        <f>BI34+BI45+BI59</f>
        <v>0</v>
      </c>
      <c r="BJ33" s="392"/>
      <c r="BK33" s="393"/>
      <c r="BM33" s="57">
        <f>AF33/AC33*100</f>
        <v>37.59398496240601</v>
      </c>
      <c r="BN33">
        <f>AC33/Z33*100</f>
        <v>46.18055555555556</v>
      </c>
      <c r="BO33" s="98" t="s">
        <v>279</v>
      </c>
      <c r="BP33" s="99" t="s">
        <v>280</v>
      </c>
      <c r="BQ33" s="99" t="s">
        <v>282</v>
      </c>
      <c r="BR33" s="100" t="s">
        <v>281</v>
      </c>
      <c r="BS33" s="98" t="s">
        <v>279</v>
      </c>
      <c r="BT33" s="99" t="s">
        <v>280</v>
      </c>
      <c r="BU33" s="99" t="s">
        <v>282</v>
      </c>
      <c r="BV33" s="100" t="s">
        <v>281</v>
      </c>
      <c r="BW33" s="98" t="s">
        <v>279</v>
      </c>
      <c r="BX33" s="99" t="s">
        <v>280</v>
      </c>
      <c r="BY33" s="99" t="s">
        <v>282</v>
      </c>
      <c r="BZ33" s="100" t="s">
        <v>281</v>
      </c>
      <c r="CA33" s="98" t="s">
        <v>279</v>
      </c>
      <c r="CB33" s="99" t="s">
        <v>280</v>
      </c>
      <c r="CC33" s="99" t="s">
        <v>282</v>
      </c>
      <c r="CD33" s="100" t="s">
        <v>281</v>
      </c>
      <c r="CE33" s="98" t="s">
        <v>279</v>
      </c>
      <c r="CF33" s="99" t="s">
        <v>280</v>
      </c>
      <c r="CG33" s="99" t="s">
        <v>282</v>
      </c>
      <c r="CH33" s="100" t="s">
        <v>281</v>
      </c>
      <c r="CI33" s="98" t="s">
        <v>279</v>
      </c>
      <c r="CJ33" s="99" t="s">
        <v>280</v>
      </c>
      <c r="CK33" s="99" t="s">
        <v>282</v>
      </c>
      <c r="CL33" s="100" t="s">
        <v>281</v>
      </c>
      <c r="CM33" s="98" t="s">
        <v>279</v>
      </c>
      <c r="CN33" s="99" t="s">
        <v>280</v>
      </c>
      <c r="CO33" s="99" t="s">
        <v>282</v>
      </c>
      <c r="CP33" s="100" t="s">
        <v>281</v>
      </c>
      <c r="CQ33" s="98" t="s">
        <v>279</v>
      </c>
      <c r="CR33" s="99" t="s">
        <v>280</v>
      </c>
      <c r="CS33" s="99" t="s">
        <v>282</v>
      </c>
      <c r="CT33" s="101" t="s">
        <v>281</v>
      </c>
      <c r="CU33" s="98" t="s">
        <v>279</v>
      </c>
      <c r="CV33" s="99" t="s">
        <v>280</v>
      </c>
      <c r="CW33" s="99" t="s">
        <v>282</v>
      </c>
      <c r="CX33" s="100" t="s">
        <v>281</v>
      </c>
      <c r="CY33" s="21" t="s">
        <v>302</v>
      </c>
      <c r="CZ33" s="21" t="s">
        <v>303</v>
      </c>
      <c r="DB33" s="21" t="s">
        <v>299</v>
      </c>
      <c r="DC33" s="21" t="s">
        <v>298</v>
      </c>
      <c r="DD33" s="21" t="s">
        <v>300</v>
      </c>
      <c r="DE33" s="21" t="s">
        <v>301</v>
      </c>
      <c r="DF33" s="21"/>
      <c r="DI33" s="321" t="s">
        <v>304</v>
      </c>
      <c r="DJ33" s="321"/>
      <c r="DK33" s="321"/>
      <c r="DL33" s="321"/>
      <c r="DM33" s="321"/>
      <c r="DN33" s="321"/>
      <c r="DO33" s="321"/>
      <c r="DP33" s="321"/>
    </row>
    <row r="34" spans="1:120" ht="12.75">
      <c r="A34" s="277" t="s">
        <v>197</v>
      </c>
      <c r="B34" s="278"/>
      <c r="C34" s="266" t="s">
        <v>115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8"/>
      <c r="P34" s="265"/>
      <c r="Q34" s="262"/>
      <c r="R34" s="282"/>
      <c r="S34" s="278"/>
      <c r="T34" s="282"/>
      <c r="U34" s="278"/>
      <c r="V34" s="282"/>
      <c r="W34" s="480"/>
      <c r="X34" s="265">
        <f>SUM(X35:Y44)</f>
        <v>17</v>
      </c>
      <c r="Y34" s="262"/>
      <c r="Z34" s="282">
        <f>SUM(Z35:AB44)</f>
        <v>612</v>
      </c>
      <c r="AA34" s="283"/>
      <c r="AB34" s="278"/>
      <c r="AC34" s="282">
        <f>SUM(AC35:AE44)</f>
        <v>306</v>
      </c>
      <c r="AD34" s="283"/>
      <c r="AE34" s="283"/>
      <c r="AF34" s="265">
        <f>SUM(AF35:AG44)</f>
        <v>102</v>
      </c>
      <c r="AG34" s="262"/>
      <c r="AH34" s="278">
        <f>SUM(AH35:AI44)</f>
        <v>0</v>
      </c>
      <c r="AI34" s="262"/>
      <c r="AJ34" s="278">
        <f>SUM(AJ35:AK44)</f>
        <v>204</v>
      </c>
      <c r="AK34" s="262"/>
      <c r="AL34" s="278">
        <f>SUM(AL35:AM44)</f>
        <v>306</v>
      </c>
      <c r="AM34" s="282"/>
      <c r="AN34" s="245">
        <f>SUM(AN35:AP44)</f>
        <v>7</v>
      </c>
      <c r="AO34" s="246"/>
      <c r="AP34" s="388"/>
      <c r="AQ34" s="389">
        <f>SUM(AQ35:AS44)</f>
        <v>3</v>
      </c>
      <c r="AR34" s="246"/>
      <c r="AS34" s="246"/>
      <c r="AT34" s="390">
        <f>SUM(AT35:AV44)</f>
        <v>4</v>
      </c>
      <c r="AU34" s="246"/>
      <c r="AV34" s="388"/>
      <c r="AW34" s="389">
        <f>SUM(AW35:AY44)</f>
        <v>4</v>
      </c>
      <c r="AX34" s="246"/>
      <c r="AY34" s="246"/>
      <c r="AZ34" s="390">
        <f>SUM(AZ35:BB44)</f>
        <v>0</v>
      </c>
      <c r="BA34" s="246"/>
      <c r="BB34" s="388"/>
      <c r="BC34" s="389">
        <f>SUM(BC35:BE44)</f>
        <v>0</v>
      </c>
      <c r="BD34" s="246"/>
      <c r="BE34" s="246"/>
      <c r="BF34" s="390">
        <f>SUM(BF35:BH44)</f>
        <v>0</v>
      </c>
      <c r="BG34" s="246"/>
      <c r="BH34" s="388"/>
      <c r="BI34" s="389">
        <f>SUM(BI35:BK44)</f>
        <v>0</v>
      </c>
      <c r="BJ34" s="246"/>
      <c r="BK34" s="394"/>
      <c r="BM34" s="58">
        <f aca="true" t="shared" si="1" ref="BM34:BM103">AF34/AC34*100</f>
        <v>33.33333333333333</v>
      </c>
      <c r="BN34">
        <f aca="true" t="shared" si="2" ref="BN34:BN99">AC34/Z34*100</f>
        <v>50</v>
      </c>
      <c r="BO34" s="136"/>
      <c r="BP34" s="137"/>
      <c r="BQ34" s="137"/>
      <c r="BR34" s="138"/>
      <c r="BS34" s="145"/>
      <c r="BT34" s="146"/>
      <c r="BU34" s="146"/>
      <c r="BV34" s="147"/>
      <c r="BW34" s="150"/>
      <c r="BX34" s="151"/>
      <c r="BY34" s="151"/>
      <c r="BZ34" s="152"/>
      <c r="CA34" s="159"/>
      <c r="CB34" s="160"/>
      <c r="CC34" s="160"/>
      <c r="CD34" s="161"/>
      <c r="CE34" s="136"/>
      <c r="CF34" s="137"/>
      <c r="CG34" s="137"/>
      <c r="CH34" s="138"/>
      <c r="CI34" s="145"/>
      <c r="CJ34" s="146"/>
      <c r="CK34" s="146"/>
      <c r="CL34" s="147"/>
      <c r="CM34" s="155"/>
      <c r="CN34" s="156"/>
      <c r="CO34" s="156"/>
      <c r="CP34" s="157"/>
      <c r="CQ34" s="163"/>
      <c r="CR34" s="160"/>
      <c r="CS34" s="160"/>
      <c r="CT34" s="164"/>
      <c r="CU34" s="97"/>
      <c r="CV34" s="97"/>
      <c r="CW34" s="97"/>
      <c r="CX34" s="97"/>
      <c r="DB34" s="2"/>
      <c r="DC34" s="2"/>
      <c r="DD34" s="2"/>
      <c r="DE34" s="2"/>
      <c r="DG34" s="109" t="s">
        <v>305</v>
      </c>
      <c r="DH34" s="107"/>
      <c r="DI34" s="108">
        <v>1</v>
      </c>
      <c r="DJ34" s="108">
        <v>2</v>
      </c>
      <c r="DK34" s="108">
        <v>3</v>
      </c>
      <c r="DL34" s="108">
        <v>4</v>
      </c>
      <c r="DM34" s="108">
        <v>5</v>
      </c>
      <c r="DN34" s="108">
        <v>6</v>
      </c>
      <c r="DO34" s="108">
        <v>7</v>
      </c>
      <c r="DP34" s="108">
        <v>8</v>
      </c>
    </row>
    <row r="35" spans="1:120" ht="12.75">
      <c r="A35" s="279" t="s">
        <v>183</v>
      </c>
      <c r="B35" s="280"/>
      <c r="C35" s="287" t="s">
        <v>173</v>
      </c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8"/>
      <c r="P35" s="304">
        <v>1</v>
      </c>
      <c r="Q35" s="285"/>
      <c r="R35" s="285"/>
      <c r="S35" s="285"/>
      <c r="T35" s="285"/>
      <c r="U35" s="285"/>
      <c r="V35" s="285"/>
      <c r="W35" s="286"/>
      <c r="X35" s="304">
        <v>4</v>
      </c>
      <c r="Y35" s="285"/>
      <c r="Z35" s="285">
        <f>X35*36</f>
        <v>144</v>
      </c>
      <c r="AA35" s="285"/>
      <c r="AB35" s="285"/>
      <c r="AC35" s="285">
        <f>AF35+AH35+AJ35</f>
        <v>68</v>
      </c>
      <c r="AD35" s="285"/>
      <c r="AE35" s="294"/>
      <c r="AF35" s="304">
        <v>34</v>
      </c>
      <c r="AG35" s="285"/>
      <c r="AH35" s="285"/>
      <c r="AI35" s="285"/>
      <c r="AJ35" s="285">
        <v>34</v>
      </c>
      <c r="AK35" s="285"/>
      <c r="AL35" s="285">
        <f>Z35-AC35</f>
        <v>76</v>
      </c>
      <c r="AM35" s="294"/>
      <c r="AN35" s="80">
        <v>2</v>
      </c>
      <c r="AO35" s="32">
        <v>0</v>
      </c>
      <c r="AP35" s="24">
        <v>2</v>
      </c>
      <c r="AQ35" s="29"/>
      <c r="AR35" s="32"/>
      <c r="AS35" s="24"/>
      <c r="AT35" s="32"/>
      <c r="AU35" s="32"/>
      <c r="AV35" s="32"/>
      <c r="AW35" s="29"/>
      <c r="AX35" s="32"/>
      <c r="AY35" s="24"/>
      <c r="AZ35" s="32"/>
      <c r="BA35" s="32"/>
      <c r="BB35" s="32"/>
      <c r="BC35" s="29"/>
      <c r="BD35" s="32"/>
      <c r="BE35" s="24"/>
      <c r="BF35" s="32"/>
      <c r="BG35" s="32"/>
      <c r="BH35" s="32"/>
      <c r="BI35" s="29"/>
      <c r="BJ35" s="32"/>
      <c r="BK35" s="50"/>
      <c r="BM35" s="55">
        <f t="shared" si="1"/>
        <v>50</v>
      </c>
      <c r="BN35">
        <f t="shared" si="2"/>
        <v>47.22222222222222</v>
      </c>
      <c r="BO35" s="139">
        <f>IF(P35&lt;&gt;"",(COUNTIF(P35,"=1")+COUNTIF(P35,"=1,2")+COUNTIF(P35,"*,1")+COUNTIF(P35,"1,*")),0)</f>
        <v>1</v>
      </c>
      <c r="BP35" s="140">
        <f>IF(R35&lt;&gt;"",(COUNTIF(R35,"=1")+COUNTIF(R35,"=1,2")+COUNTIF(R35,"*,1")+COUNTIF(R35,"1,*")),0)</f>
        <v>0</v>
      </c>
      <c r="BQ35" s="140">
        <f>IF(T35&lt;&gt;"",(COUNTIF(T35,"=1")+COUNTIF(T35,"=1,2")+COUNTIF(T35,"*,1")+COUNTIF(T35,"1,*")),0)</f>
        <v>0</v>
      </c>
      <c r="BR35" s="141">
        <f>IF(V35&lt;&gt;"",(COUNTIF(V35,"=1")+COUNTIF(V35,"=1,2")+COUNTIF(V35,"*,1")+COUNTIF(V35,"1,*")),0)</f>
        <v>0</v>
      </c>
      <c r="BS35" s="123">
        <f>IF($P35&lt;&gt;"",(COUNTIF($P35,"=2")+COUNTIF($P35,"=1,2")+COUNTIF($P35,"*,2,*")+COUNTIF($P35,"2,*")+COUNTIF($P35,"=2,3")),0)</f>
        <v>0</v>
      </c>
      <c r="BT35" s="124">
        <f>IF($R35&lt;&gt;"",(COUNTIF($R35,"=2")+COUNTIF($R35,"=1,2")+COUNTIF($R35,"*,2,*")+COUNTIF($R35,"2,*")+COUNTIF($R35,"=2,3")),0)</f>
        <v>0</v>
      </c>
      <c r="BU35" s="124">
        <f>IF($T35&lt;&gt;"",(COUNTIF($T35,"=2")+COUNTIF($T35,"=1,2")+COUNTIF($T35,"*,2,*")+COUNTIF($T35,"2,*")+COUNTIF($T35,"=2,3")),0)</f>
        <v>0</v>
      </c>
      <c r="BV35" s="125">
        <f>IF($V35&lt;&gt;"",(COUNTIF($V35,"=2")+COUNTIF($V35,"=1,2")+COUNTIF($V35,"*,2,*")+COUNTIF($V35,"2,*")+COUNTIF($V35,"=2,3")),0)</f>
        <v>0</v>
      </c>
      <c r="BW35" s="120">
        <f>IF($P35&lt;&gt;"",(COUNTIF($P35,"=3")+COUNTIF($P35,"=3,4")+COUNTIF($P35,"*,3,*")+COUNTIF($P35,"3,*")+COUNTIF($P35,"=2,3")),0)</f>
        <v>0</v>
      </c>
      <c r="BX35" s="121">
        <f>IF($R35&lt;&gt;"",(COUNTIF($R35,"=3")+COUNTIF($R35,"=3,4")+COUNTIF($R35,"*,3,*")+COUNTIF($R35,"3,*")+COUNTIF($R35,"=2,3")),0)</f>
        <v>0</v>
      </c>
      <c r="BY35" s="121">
        <f>IF($T35&lt;&gt;"",(COUNTIF($T35,"=3")+COUNTIF($T35,"=3,4")+COUNTIF($T35,"*,3")+COUNTIF($T35,"3,*")+COUNTIF($T35,"=2,3")),0)</f>
        <v>0</v>
      </c>
      <c r="BZ35" s="122">
        <f>IF($V35&lt;&gt;"",(COUNTIF($V35,"=3")+COUNTIF($V35,"=3,4")+COUNTIF($V35,"*,3")+COUNTIF($V35,"3,*")+COUNTIF($V35,"=2,3")),0)</f>
        <v>0</v>
      </c>
      <c r="CA35" s="162">
        <f>IF($P35&lt;&gt;"",(COUNTIF($P35,"=4")+COUNTIF($P35,"=4,5")+COUNTIF($P35,"*,4,*")+COUNTIF($P35,"4,*")+COUNTIF($P35,"=3,4")),0)</f>
        <v>0</v>
      </c>
      <c r="CB35" s="162">
        <f>IF($R35&lt;&gt;"",(COUNTIF($R35,"=4")+COUNTIF($R35,"=4,5")+COUNTIF($R35,"*,4")+COUNTIF($R35,"4,*")+COUNTIF($R35,"=3,4")),0)</f>
        <v>0</v>
      </c>
      <c r="CC35" s="162">
        <f>IF($T35&lt;&gt;"",(COUNTIF($T35,"=4")+COUNTIF($T35,"=4,5")+COUNTIF($T35,"*,4")+COUNTIF($T35,"4,*")+COUNTIF($T35,"=3,4")),0)</f>
        <v>0</v>
      </c>
      <c r="CD35" s="162">
        <f>IF($V35&lt;&gt;"",(COUNTIF($V35,"=4")+COUNTIF($V35,"=4,5")+COUNTIF(V35,"*,4")+COUNTIF($V35,"4,*")+COUNTIF($V35,"=3,4")),0)</f>
        <v>0</v>
      </c>
      <c r="CE35" s="139">
        <f>IF($P35&lt;&gt;"",(COUNTIF($P35,"=5")+COUNTIF($P35,"=5,6")+COUNTIF($P35,"*,5")+COUNTIF($P35,"5,*")+COUNTIF($P35,"=4,5")),0)</f>
        <v>0</v>
      </c>
      <c r="CF35" s="139">
        <f>IF($R35&lt;&gt;"",(COUNTIF($R35,"=5")+COUNTIF($R35,"=5,6")+COUNTIF($R35,"*,5")+COUNTIF($R35,"5,*")+COUNTIF($R35,"=4,5")),0)</f>
        <v>0</v>
      </c>
      <c r="CG35" s="139">
        <f>IF($T35&lt;&gt;"",(COUNTIF($T35,"=5")+COUNTIF($T35,"=5,6")+COUNTIF($T35,"*,5")+COUNTIF($T35,"5,*")+COUNTIF($T35,"=4,5")),0)</f>
        <v>0</v>
      </c>
      <c r="CH35" s="139">
        <f>IF($V35&lt;&gt;"",(COUNTIF($V35,"=5")+COUNTIF($V35,"=5,6")+COUNTIF(V35,"*,5")+COUNTIF($V35,"5,*")+COUNTIF($V35,"=4,5")),0)</f>
        <v>0</v>
      </c>
      <c r="CI35" s="123">
        <f>IF($P35&lt;&gt;"",(COUNTIF($P35,"=6")+COUNTIF($P35,"=6,7")+COUNTIF($P35,"*,6")+COUNTIF($P35,"6,*")+COUNTIF($P35,"=5,6")),0)</f>
        <v>0</v>
      </c>
      <c r="CJ35" s="123">
        <f>IF($R35&lt;&gt;"",(COUNTIF($R35,"=6")+COUNTIF($R35,"=6,7")+COUNTIF($R35,"*,6")+COUNTIF($R35,"6,*")+COUNTIF($R35,"=5,6")),0)</f>
        <v>0</v>
      </c>
      <c r="CK35" s="123">
        <f>IF($T35&lt;&gt;"",(COUNTIF($T35,"=6")+COUNTIF($T35,"=6,7")+COUNTIF($T35,"*,6")+COUNTIF($T35,"6,*")+COUNTIF($T35,"=5,6")),0)</f>
        <v>0</v>
      </c>
      <c r="CL35" s="123">
        <f>IF($V35&lt;&gt;"",(COUNTIF($V35,"=6")+COUNTIF($V35,"=6,7")+COUNTIF(V35,"*,6")+COUNTIF($V35,"6,*")+COUNTIF($V35,"=5,6")),0)</f>
        <v>0</v>
      </c>
      <c r="CM35" s="158">
        <f>IF($P35&lt;&gt;"",(COUNTIF($P35,"=7")+COUNTIF($P35,"=7,8")+COUNTIF($P35,"*,7")+COUNTIF($P35,"7,*")+COUNTIF($P35,"=6,7")),0)</f>
        <v>0</v>
      </c>
      <c r="CN35" s="158">
        <f>IF($R35&lt;&gt;"",(COUNTIF($R35,"=7")+COUNTIF($R35,"=7,8")+COUNTIF($R35,"*,7")+COUNTIF($R35,"7,*")+COUNTIF($R35,"=6,7")),0)</f>
        <v>0</v>
      </c>
      <c r="CO35" s="158">
        <f>IF($T35&lt;&gt;"",(COUNTIF($T35,"=7")+COUNTIF($T35,"=7,8")+COUNTIF($T35,"*,7")+COUNTIF($T35,"7,*")+COUNTIF($T35,"=6,7")),0)</f>
        <v>0</v>
      </c>
      <c r="CP35" s="158">
        <f>IF($V35&lt;&gt;"",(COUNTIF($V35,"=7")+COUNTIF($V35,"=7,8")+COUNTIF(V35,"*,7")+COUNTIF($V35,"7,*")+COUNTIF($V35,"=6,7")),0)</f>
        <v>0</v>
      </c>
      <c r="CQ35" s="162">
        <f>IF($P35&lt;&gt;"",(COUNTIF($P35,"=8")+COUNTIF($P35,"=7,8")+COUNTIF($P35,"*,8")+COUNTIF($P35,"8,*")),0)</f>
        <v>0</v>
      </c>
      <c r="CR35" s="162">
        <f>IF($R35&lt;&gt;"",(COUNTIF($R35,"=8")+COUNTIF($R35,"=7,8")+COUNTIF($R35,"*,8")+COUNTIF($R35,"8,*")),0)</f>
        <v>0</v>
      </c>
      <c r="CS35" s="162">
        <f>IF($T35&lt;&gt;"",(COUNTIF($T35,"=8")+COUNTIF($T35,"=7,8")+COUNTIF($T35,"*,8")+COUNTIF($T35,"8,*")),0)</f>
        <v>0</v>
      </c>
      <c r="CT35" s="165">
        <f>IF($V35&lt;&gt;"",(COUNTIF($V35,"=8")+COUNTIF($V35,"=7,8")+COUNTIF($V35,"*,8")+COUNTIF($V35,"8,*")),0)</f>
        <v>0</v>
      </c>
      <c r="CU35" s="102">
        <f>SUM(BO35,BS35,BW35,CA35,CE35,CI35,CM35,CQ35)</f>
        <v>1</v>
      </c>
      <c r="CV35" s="96">
        <f>SUM(BP35,BT35,BX35,CB35,CF35,CJ35,CN35,CR35)</f>
        <v>0</v>
      </c>
      <c r="CW35" s="96">
        <f>SUM(BQ35,BU35,BY35,CC35,CG35,CK35,CO35,CS35)</f>
        <v>0</v>
      </c>
      <c r="CX35" s="96">
        <f>SUM(BR35,BV35,BZ35,CD35,CH35,CL35,CP35,CT35)</f>
        <v>0</v>
      </c>
      <c r="CY35" s="103">
        <f aca="true" t="shared" si="3" ref="CY35:CY44">SUM(CU35:CX35)</f>
        <v>1</v>
      </c>
      <c r="CZ35">
        <f>IF(CY35&lt;&gt;0,FLOOR(DA35/CY35,1),0)</f>
        <v>4</v>
      </c>
      <c r="DA35" s="104">
        <f aca="true" t="shared" si="4" ref="DA35:DA44">X35</f>
        <v>4</v>
      </c>
      <c r="DB35" s="2">
        <f>IF(CV35=0,CZ35,CZ35+1)</f>
        <v>4</v>
      </c>
      <c r="DC35" s="2">
        <f aca="true" t="shared" si="5" ref="DC35:DC44">CZ35</f>
        <v>4</v>
      </c>
      <c r="DD35" s="2">
        <f>IF(CV35=0,CZ35,CZ35+1)</f>
        <v>4</v>
      </c>
      <c r="DE35" s="2">
        <f>IF(CV35=0,CZ35,CZ35+1)</f>
        <v>4</v>
      </c>
      <c r="DF35" s="105">
        <f>DB35*CU35+CV35*DC35+DD35*CW35+DE35*CX35</f>
        <v>4</v>
      </c>
      <c r="DG35" s="108">
        <f>DF35-DA35</f>
        <v>0</v>
      </c>
      <c r="DI35" s="2">
        <f>$DB35*BO35+BP35*$DC35+$DD35*BQ35+BR35*$DE35</f>
        <v>4</v>
      </c>
      <c r="DJ35" s="2">
        <f>$DB35*BS35+BT35*$DC35+$DD35*BU35+BV35*$DE35</f>
        <v>0</v>
      </c>
      <c r="DK35" s="2">
        <f>$DB35*BW35+BX35*$DC35+$DD35*BY35+BZ35*$DE35</f>
        <v>0</v>
      </c>
      <c r="DL35" s="2">
        <f>$DB35*CA35+CB35*$DC35+$DD35*CC35+CD35*$DE35</f>
        <v>0</v>
      </c>
      <c r="DM35" s="2">
        <f>$DB35*CE35+CF35*$DC35+$DD35*CG35+CH35*$DE35</f>
        <v>0</v>
      </c>
      <c r="DN35" s="2">
        <f>$DB35*CI35+CJ35*$DC35+$DD35*CK35+CL35*$DE35</f>
        <v>0</v>
      </c>
      <c r="DO35" s="2">
        <f>$DB35*CM35+CN35*$DC35+$DD35*CO35+CP35*$DE35</f>
        <v>0</v>
      </c>
      <c r="DP35" s="2">
        <f>$DB35*CQ35+CR35*$DC35+$DD35*CS35+CT35*$DE35</f>
        <v>0</v>
      </c>
    </row>
    <row r="36" spans="1:120" ht="12.75">
      <c r="A36" s="279" t="s">
        <v>184</v>
      </c>
      <c r="B36" s="280"/>
      <c r="C36" s="287" t="s">
        <v>172</v>
      </c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8"/>
      <c r="P36" s="304">
        <v>2</v>
      </c>
      <c r="Q36" s="285"/>
      <c r="R36" s="285">
        <v>1</v>
      </c>
      <c r="S36" s="285"/>
      <c r="T36" s="285"/>
      <c r="U36" s="285"/>
      <c r="V36" s="285"/>
      <c r="W36" s="286"/>
      <c r="X36" s="304">
        <v>5</v>
      </c>
      <c r="Y36" s="285"/>
      <c r="Z36" s="285">
        <f>X36*36</f>
        <v>180</v>
      </c>
      <c r="AA36" s="285"/>
      <c r="AB36" s="285"/>
      <c r="AC36" s="285">
        <f>AF36+AH36+AJ36</f>
        <v>102</v>
      </c>
      <c r="AD36" s="285"/>
      <c r="AE36" s="294"/>
      <c r="AF36" s="304"/>
      <c r="AG36" s="285"/>
      <c r="AH36" s="285"/>
      <c r="AI36" s="285"/>
      <c r="AJ36" s="285">
        <v>102</v>
      </c>
      <c r="AK36" s="285"/>
      <c r="AL36" s="285">
        <f>Z36-AC36</f>
        <v>78</v>
      </c>
      <c r="AM36" s="294"/>
      <c r="AN36" s="95">
        <v>0</v>
      </c>
      <c r="AO36" s="31">
        <v>0</v>
      </c>
      <c r="AP36" s="41">
        <v>3</v>
      </c>
      <c r="AQ36" s="42">
        <v>0</v>
      </c>
      <c r="AR36" s="31">
        <v>0</v>
      </c>
      <c r="AS36" s="41">
        <v>3</v>
      </c>
      <c r="AT36" s="31"/>
      <c r="AU36" s="31"/>
      <c r="AV36" s="31"/>
      <c r="AW36" s="42"/>
      <c r="AX36" s="31"/>
      <c r="AY36" s="41"/>
      <c r="AZ36" s="31"/>
      <c r="BA36" s="31"/>
      <c r="BB36" s="31"/>
      <c r="BC36" s="42"/>
      <c r="BD36" s="31"/>
      <c r="BE36" s="41"/>
      <c r="BF36" s="31"/>
      <c r="BG36" s="31"/>
      <c r="BH36" s="31"/>
      <c r="BI36" s="42"/>
      <c r="BJ36" s="31"/>
      <c r="BK36" s="54"/>
      <c r="BM36" s="55">
        <f t="shared" si="1"/>
        <v>0</v>
      </c>
      <c r="BN36">
        <f t="shared" si="2"/>
        <v>56.666666666666664</v>
      </c>
      <c r="BO36" s="139">
        <f aca="true" t="shared" si="6" ref="BO36:BO100">IF(P36&lt;&gt;"",(COUNTIF(P36,"=1")+COUNTIF(P36,"=1,2")+COUNTIF(P36,"*,1")+COUNTIF(P36,"1,*")),0)</f>
        <v>0</v>
      </c>
      <c r="BP36" s="140">
        <f aca="true" t="shared" si="7" ref="BP36:BP100">IF(R36&lt;&gt;"",(COUNTIF(R36,"=1")+COUNTIF(R36,"=1,2")+COUNTIF(R36,"*,1")+COUNTIF(R36,"1,*")),0)</f>
        <v>1</v>
      </c>
      <c r="BQ36" s="140">
        <f aca="true" t="shared" si="8" ref="BQ36:BQ100">IF(T36&lt;&gt;"",(COUNTIF(T36,"=1")+COUNTIF(T36,"=1,2")+COUNTIF(T36,"*,1")+COUNTIF(T36,"1,*")),0)</f>
        <v>0</v>
      </c>
      <c r="BR36" s="141">
        <f aca="true" t="shared" si="9" ref="BR36:BR100">IF(V36&lt;&gt;"",(COUNTIF(V36,"=1")+COUNTIF(V36,"=1,2")+COUNTIF(V36,"*,1")+COUNTIF(V36,"1,*")),0)</f>
        <v>0</v>
      </c>
      <c r="BS36" s="123">
        <f aca="true" t="shared" si="10" ref="BS36:BS99">IF($P36&lt;&gt;"",(COUNTIF($P36,"=2")+COUNTIF($P36,"=1,2")+COUNTIF($P36,"*,2,*")+COUNTIF($P36,"2,*")+COUNTIF($P36,"=2,3")),0)</f>
        <v>1</v>
      </c>
      <c r="BT36" s="124">
        <f aca="true" t="shared" si="11" ref="BT36:BT101">IF($R36&lt;&gt;"",(COUNTIF($R36,"=2")+COUNTIF($R36,"=1,2")+COUNTIF($R36,"*,2,*")+COUNTIF($R36,"2,*")+COUNTIF($R36,"=2,3")),0)</f>
        <v>0</v>
      </c>
      <c r="BU36" s="124">
        <f aca="true" t="shared" si="12" ref="BU36:BU100">IF(T36&lt;&gt;"",(COUNTIF(T36,"=2")+COUNTIF(T36,"=1,2")+COUNTIF(T36,"*,2")+COUNTIF(T36,"2,*")+COUNTIF(T36,"=2,3")),0)</f>
        <v>0</v>
      </c>
      <c r="BV36" s="125">
        <f aca="true" t="shared" si="13" ref="BV36:BV100">IF(V36&lt;&gt;"",(COUNTIF(V36,"=2")+COUNTIF(V36,"=1,2")+COUNTIF(V36,"*,2")+COUNTIF(V36,"2,*")+COUNTIF(V36,"=2,3")),0)</f>
        <v>0</v>
      </c>
      <c r="BW36" s="120">
        <f aca="true" t="shared" si="14" ref="BW36:BW99">IF($P36&lt;&gt;"",(COUNTIF($P36,"=3")+COUNTIF($P36,"=3,4")+COUNTIF($P36,"*,3,*")+COUNTIF($P36,"3,*")+COUNTIF($P36,"=2,3")),0)</f>
        <v>0</v>
      </c>
      <c r="BX36" s="121">
        <f aca="true" t="shared" si="15" ref="BX36:BX100">IF($R36&lt;&gt;"",(COUNTIF($R36,"=3")+COUNTIF($R36,"=3,4")+COUNTIF($R36,"*,3")+COUNTIF($R36,"3,*")+COUNTIF($R36,"=4,3")),0)</f>
        <v>0</v>
      </c>
      <c r="BY36" s="121">
        <f aca="true" t="shared" si="16" ref="BY36:BY100">IF($T36&lt;&gt;"",(COUNTIF($T36,"=3")+COUNTIF($T36,"=3,4")+COUNTIF($T36,"*,3")+COUNTIF($T36,"3,*")+COUNTIF($T36,"=4,3")),0)</f>
        <v>0</v>
      </c>
      <c r="BZ36" s="122">
        <f aca="true" t="shared" si="17" ref="BZ36:BZ100">IF($V36&lt;&gt;"",(COUNTIF($V36,"=3")+COUNTIF($V36,"=3,4")+COUNTIF($V36,"*,3")+COUNTIF($V36,"3,*")+COUNTIF($V36,"=4,3")),0)</f>
        <v>0</v>
      </c>
      <c r="CA36" s="162">
        <f aca="true" t="shared" si="18" ref="CA36:CA99">IF($P36&lt;&gt;"",(COUNTIF($P36,"=4")+COUNTIF($P36,"=4,5")+COUNTIF($P36,"*,4,*")+COUNTIF($P36,"4,*")+COUNTIF($P36,"=3,4")),0)</f>
        <v>0</v>
      </c>
      <c r="CB36" s="162">
        <f aca="true" t="shared" si="19" ref="CB36:CB100">IF($R36&lt;&gt;"",(COUNTIF($R36,"=4")+COUNTIF($R36,"=4,5")+COUNTIF($R36,"*,4")+COUNTIF($R36,"4,*")+COUNTIF($R36,"=3,4")),0)</f>
        <v>0</v>
      </c>
      <c r="CC36" s="162">
        <f aca="true" t="shared" si="20" ref="CC36:CC100">IF($T36&lt;&gt;"",(COUNTIF($T36,"=4")+COUNTIF($T36,"=4,5")+COUNTIF($T36,"*,4")+COUNTIF($T36,"4,*")+COUNTIF($T36,"=3,4")),0)</f>
        <v>0</v>
      </c>
      <c r="CD36" s="162">
        <f aca="true" t="shared" si="21" ref="CD36:CD100">IF($V36&lt;&gt;"",(COUNTIF($V36,"=4")+COUNTIF($V36,"=4,5")+COUNTIF(V36,"*,4")+COUNTIF($V36,"4,*")+COUNTIF($V36,"=3,4")),0)</f>
        <v>0</v>
      </c>
      <c r="CE36" s="139">
        <f aca="true" t="shared" si="22" ref="CE36:CE100">IF($P36&lt;&gt;"",(COUNTIF($P36,"=5")+COUNTIF($P36,"=5,6")+COUNTIF($P36,"*,5")+COUNTIF($P36,"5,*")+COUNTIF($P36,"=4,5")),0)</f>
        <v>0</v>
      </c>
      <c r="CF36" s="139">
        <f aca="true" t="shared" si="23" ref="CF36:CF100">IF($R36&lt;&gt;"",(COUNTIF($R36,"=5")+COUNTIF($R36,"=5,6")+COUNTIF($R36,"*,5")+COUNTIF($R36,"5,*")+COUNTIF($R36,"=4,5")),0)</f>
        <v>0</v>
      </c>
      <c r="CG36" s="139">
        <f aca="true" t="shared" si="24" ref="CG36:CG100">IF($T36&lt;&gt;"",(COUNTIF($T36,"=5")+COUNTIF($T36,"=5,6")+COUNTIF($T36,"*,5")+COUNTIF($T36,"5,*")+COUNTIF($T36,"=4,5")),0)</f>
        <v>0</v>
      </c>
      <c r="CH36" s="139">
        <f aca="true" t="shared" si="25" ref="CH36:CH100">IF($V36&lt;&gt;"",(COUNTIF($V36,"=5")+COUNTIF($V36,"=5,6")+COUNTIF(V36,"*,5")+COUNTIF($V36,"5,*")+COUNTIF($V36,"=4,5")),0)</f>
        <v>0</v>
      </c>
      <c r="CI36" s="123">
        <f aca="true" t="shared" si="26" ref="CI36:CI100">IF($P36&lt;&gt;"",(COUNTIF($P36,"=6")+COUNTIF($P36,"=6,7")+COUNTIF($P36,"*,6")+COUNTIF($P36,"6,*")+COUNTIF($P36,"=5,6")),0)</f>
        <v>0</v>
      </c>
      <c r="CJ36" s="123">
        <f aca="true" t="shared" si="27" ref="CJ36:CJ100">IF($R36&lt;&gt;"",(COUNTIF($R36,"=6")+COUNTIF($R36,"=6,7")+COUNTIF($R36,"*,6")+COUNTIF($R36,"6,*")+COUNTIF($R36,"=5,6")),0)</f>
        <v>0</v>
      </c>
      <c r="CK36" s="123">
        <f aca="true" t="shared" si="28" ref="CK36:CK100">IF($T36&lt;&gt;"",(COUNTIF($T36,"=6")+COUNTIF($T36,"=6,7")+COUNTIF($T36,"*,6")+COUNTIF($T36,"6,*")+COUNTIF($T36,"=5,6")),0)</f>
        <v>0</v>
      </c>
      <c r="CL36" s="123">
        <f aca="true" t="shared" si="29" ref="CL36:CL100">IF($V36&lt;&gt;"",(COUNTIF($V36,"=6")+COUNTIF($V36,"=6,7")+COUNTIF(V36,"*,6")+COUNTIF($V36,"6,*")+COUNTIF($V36,"=5,6")),0)</f>
        <v>0</v>
      </c>
      <c r="CM36" s="158">
        <f aca="true" t="shared" si="30" ref="CM36:CM100">IF($P36&lt;&gt;"",(COUNTIF($P36,"=7")+COUNTIF($P36,"=7,8")+COUNTIF($P36,"*,7")+COUNTIF($P36,"7,*")+COUNTIF($P36,"=6,7")),0)</f>
        <v>0</v>
      </c>
      <c r="CN36" s="158">
        <f aca="true" t="shared" si="31" ref="CN36:CN100">IF($R36&lt;&gt;"",(COUNTIF($R36,"=7")+COUNTIF($R36,"=7,8")+COUNTIF($R36,"*,7")+COUNTIF($R36,"7,*")+COUNTIF($R36,"=6,7")),0)</f>
        <v>0</v>
      </c>
      <c r="CO36" s="158">
        <f aca="true" t="shared" si="32" ref="CO36:CO100">IF($T36&lt;&gt;"",(COUNTIF($T36,"=7")+COUNTIF($T36,"=7,8")+COUNTIF($T36,"*,7")+COUNTIF($T36,"7,*")+COUNTIF($T36,"=6,7")),0)</f>
        <v>0</v>
      </c>
      <c r="CP36" s="158">
        <f aca="true" t="shared" si="33" ref="CP36:CP100">IF($V36&lt;&gt;"",(COUNTIF($V36,"=7")+COUNTIF($V36,"=7,8")+COUNTIF(V36,"*,7")+COUNTIF($V36,"7,*")+COUNTIF($V36,"=6,7")),0)</f>
        <v>0</v>
      </c>
      <c r="CQ36" s="162">
        <f aca="true" t="shared" si="34" ref="CQ36:CQ100">IF($P36&lt;&gt;"",(COUNTIF($P36,"=8")+COUNTIF($P36,"=7,8")+COUNTIF($P36,"*,8")+COUNTIF($P36,"8,*")),0)</f>
        <v>0</v>
      </c>
      <c r="CR36" s="162">
        <f aca="true" t="shared" si="35" ref="CR36:CR100">IF($R36&lt;&gt;"",(COUNTIF($R36,"=8")+COUNTIF($R36,"=7,8")+COUNTIF($R36,"*,8")+COUNTIF($R36,"8,*")),0)</f>
        <v>0</v>
      </c>
      <c r="CS36" s="162">
        <f aca="true" t="shared" si="36" ref="CS36:CS100">IF($T36&lt;&gt;"",(COUNTIF($T36,"=8")+COUNTIF($T36,"=7,8")+COUNTIF($T36,"*,8")+COUNTIF($T36,"8,*")),0)</f>
        <v>0</v>
      </c>
      <c r="CT36" s="165">
        <f aca="true" t="shared" si="37" ref="CT36:CT100">IF($V36&lt;&gt;"",(COUNTIF($V36,"=8")+COUNTIF($V36,"=7,8")+COUNTIF($V36,"*,8")+COUNTIF($V36,"8,*")),0)</f>
        <v>0</v>
      </c>
      <c r="CU36" s="102">
        <f aca="true" t="shared" si="38" ref="CU36:CU100">SUM(BO36,BS36,BW36,CA36,CE36,CI36,CM36,CQ36)</f>
        <v>1</v>
      </c>
      <c r="CV36" s="96">
        <f aca="true" t="shared" si="39" ref="CV36:CV100">SUM(BP36,BT36,BX36,CB36,CF36,CJ36,CN36,CR36)</f>
        <v>1</v>
      </c>
      <c r="CW36" s="96">
        <f aca="true" t="shared" si="40" ref="CW36:CW101">SUM(BQ36,BU36,BY36,CC36,CG36,CK36,CO36,CS36)</f>
        <v>0</v>
      </c>
      <c r="CX36" s="96">
        <f aca="true" t="shared" si="41" ref="CX36:CX100">SUM(BR36,BV36,BZ36,CD36,CH36,CL36,CP36,CT36)</f>
        <v>0</v>
      </c>
      <c r="CY36" s="103">
        <f t="shared" si="3"/>
        <v>2</v>
      </c>
      <c r="CZ36">
        <f aca="true" t="shared" si="42" ref="CZ36:CZ101">IF(CY36&lt;&gt;0,FLOOR(DA36/CY36,1),0)</f>
        <v>2</v>
      </c>
      <c r="DA36" s="104">
        <f t="shared" si="4"/>
        <v>5</v>
      </c>
      <c r="DB36" s="2">
        <f aca="true" t="shared" si="43" ref="DB36:DB100">IF(CV36=0,CZ36,CZ36+1)</f>
        <v>3</v>
      </c>
      <c r="DC36" s="2">
        <f t="shared" si="5"/>
        <v>2</v>
      </c>
      <c r="DD36" s="2">
        <f aca="true" t="shared" si="44" ref="DD36:DD100">IF(CV36=0,CZ36,CZ36+1)</f>
        <v>3</v>
      </c>
      <c r="DE36" s="2">
        <f aca="true" t="shared" si="45" ref="DE36:DE100">IF(CV36=0,CZ36,CZ36+1)</f>
        <v>3</v>
      </c>
      <c r="DF36" s="105">
        <f aca="true" t="shared" si="46" ref="DF36:DF100">DB36*CU36+CV36*DC36+DD36*CW36+DE36*CX36</f>
        <v>5</v>
      </c>
      <c r="DG36" s="108">
        <f aca="true" t="shared" si="47" ref="DG36:DG100">DF36-DA36</f>
        <v>0</v>
      </c>
      <c r="DI36" s="2">
        <f aca="true" t="shared" si="48" ref="DI36:DI100">DB36*BO36+BP36*DC36+DD36*BQ36+BR36*DE36</f>
        <v>2</v>
      </c>
      <c r="DJ36" s="2">
        <f aca="true" t="shared" si="49" ref="DJ36:DJ100">$DB36*BS36+BT36*$DC36+$DD36*BU36+BV36*$DE36</f>
        <v>3</v>
      </c>
      <c r="DK36" s="2">
        <f aca="true" t="shared" si="50" ref="DK36:DK100">$DB36*BW36+BX36*$DC36+$DD36*BY36+BZ36*$DE36</f>
        <v>0</v>
      </c>
      <c r="DL36" s="2">
        <f aca="true" t="shared" si="51" ref="DL36:DL100">$DB36*CA36+CB36*$DC36+$DD36*CC36+CD36*$DE36</f>
        <v>0</v>
      </c>
      <c r="DM36" s="2">
        <f aca="true" t="shared" si="52" ref="DM36:DM100">$DB36*CE36+CF36*$DC36+$DD36*CG36+CH36*$DE36</f>
        <v>0</v>
      </c>
      <c r="DN36" s="2">
        <f aca="true" t="shared" si="53" ref="DN36:DN100">$DB36*CI36+CJ36*$DC36+$DD36*CK36+CL36*$DE36</f>
        <v>0</v>
      </c>
      <c r="DO36" s="2">
        <f aca="true" t="shared" si="54" ref="DO36:DO100">$DB36*CM36+CN36*$DC36+$DD36*CO36+CP36*$DE36</f>
        <v>0</v>
      </c>
      <c r="DP36" s="2">
        <f aca="true" t="shared" si="55" ref="DP36:DP100">$DB36*CQ36+CR36*$DC36+$DD36*CS36+CT36*$DE36</f>
        <v>0</v>
      </c>
    </row>
    <row r="37" spans="1:120" ht="12.75">
      <c r="A37" s="279" t="s">
        <v>182</v>
      </c>
      <c r="B37" s="280"/>
      <c r="C37" s="287" t="s">
        <v>174</v>
      </c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8"/>
      <c r="P37" s="304">
        <v>3</v>
      </c>
      <c r="Q37" s="285"/>
      <c r="R37" s="272"/>
      <c r="S37" s="272"/>
      <c r="T37" s="285"/>
      <c r="U37" s="285"/>
      <c r="V37" s="285"/>
      <c r="W37" s="286"/>
      <c r="X37" s="304">
        <v>4</v>
      </c>
      <c r="Y37" s="285"/>
      <c r="Z37" s="285">
        <f>X37*36</f>
        <v>144</v>
      </c>
      <c r="AA37" s="285"/>
      <c r="AB37" s="285"/>
      <c r="AC37" s="285">
        <f>AF37+AH37+AJ37</f>
        <v>68</v>
      </c>
      <c r="AD37" s="285"/>
      <c r="AE37" s="294"/>
      <c r="AF37" s="304">
        <v>34</v>
      </c>
      <c r="AG37" s="285"/>
      <c r="AH37" s="285"/>
      <c r="AI37" s="285"/>
      <c r="AJ37" s="285">
        <v>34</v>
      </c>
      <c r="AK37" s="285"/>
      <c r="AL37" s="285">
        <f>Z37-AC37</f>
        <v>76</v>
      </c>
      <c r="AM37" s="294"/>
      <c r="AN37" s="34"/>
      <c r="AO37" s="32"/>
      <c r="AP37" s="24"/>
      <c r="AQ37" s="61"/>
      <c r="AR37" s="32"/>
      <c r="AS37" s="24"/>
      <c r="AT37" s="32">
        <v>2</v>
      </c>
      <c r="AU37" s="32">
        <v>0</v>
      </c>
      <c r="AV37" s="32">
        <v>2</v>
      </c>
      <c r="AW37" s="29"/>
      <c r="AX37" s="32"/>
      <c r="AY37" s="24"/>
      <c r="AZ37" s="32"/>
      <c r="BA37" s="32"/>
      <c r="BB37" s="32"/>
      <c r="BC37" s="29"/>
      <c r="BD37" s="32"/>
      <c r="BE37" s="24"/>
      <c r="BF37" s="32"/>
      <c r="BG37" s="32"/>
      <c r="BH37" s="32"/>
      <c r="BI37" s="29"/>
      <c r="BJ37" s="32"/>
      <c r="BK37" s="50"/>
      <c r="BM37" s="55">
        <f t="shared" si="1"/>
        <v>50</v>
      </c>
      <c r="BN37">
        <f t="shared" si="2"/>
        <v>47.22222222222222</v>
      </c>
      <c r="BO37" s="139">
        <f t="shared" si="6"/>
        <v>0</v>
      </c>
      <c r="BP37" s="140">
        <f t="shared" si="7"/>
        <v>0</v>
      </c>
      <c r="BQ37" s="140">
        <f t="shared" si="8"/>
        <v>0</v>
      </c>
      <c r="BR37" s="141">
        <f t="shared" si="9"/>
        <v>0</v>
      </c>
      <c r="BS37" s="123">
        <f t="shared" si="10"/>
        <v>0</v>
      </c>
      <c r="BT37" s="124">
        <f t="shared" si="11"/>
        <v>0</v>
      </c>
      <c r="BU37" s="124">
        <f t="shared" si="12"/>
        <v>0</v>
      </c>
      <c r="BV37" s="125">
        <f t="shared" si="13"/>
        <v>0</v>
      </c>
      <c r="BW37" s="120">
        <f t="shared" si="14"/>
        <v>1</v>
      </c>
      <c r="BX37" s="121">
        <f t="shared" si="15"/>
        <v>0</v>
      </c>
      <c r="BY37" s="121">
        <f t="shared" si="16"/>
        <v>0</v>
      </c>
      <c r="BZ37" s="122">
        <f t="shared" si="17"/>
        <v>0</v>
      </c>
      <c r="CA37" s="162">
        <f t="shared" si="18"/>
        <v>0</v>
      </c>
      <c r="CB37" s="162">
        <f t="shared" si="19"/>
        <v>0</v>
      </c>
      <c r="CC37" s="162">
        <f t="shared" si="20"/>
        <v>0</v>
      </c>
      <c r="CD37" s="162">
        <f t="shared" si="21"/>
        <v>0</v>
      </c>
      <c r="CE37" s="139">
        <f t="shared" si="22"/>
        <v>0</v>
      </c>
      <c r="CF37" s="139">
        <f t="shared" si="23"/>
        <v>0</v>
      </c>
      <c r="CG37" s="139">
        <f t="shared" si="24"/>
        <v>0</v>
      </c>
      <c r="CH37" s="139">
        <f t="shared" si="25"/>
        <v>0</v>
      </c>
      <c r="CI37" s="123">
        <f t="shared" si="26"/>
        <v>0</v>
      </c>
      <c r="CJ37" s="123">
        <f t="shared" si="27"/>
        <v>0</v>
      </c>
      <c r="CK37" s="123">
        <f t="shared" si="28"/>
        <v>0</v>
      </c>
      <c r="CL37" s="123">
        <f t="shared" si="29"/>
        <v>0</v>
      </c>
      <c r="CM37" s="158">
        <f t="shared" si="30"/>
        <v>0</v>
      </c>
      <c r="CN37" s="158">
        <f t="shared" si="31"/>
        <v>0</v>
      </c>
      <c r="CO37" s="158">
        <f t="shared" si="32"/>
        <v>0</v>
      </c>
      <c r="CP37" s="158">
        <f t="shared" si="33"/>
        <v>0</v>
      </c>
      <c r="CQ37" s="162">
        <f t="shared" si="34"/>
        <v>0</v>
      </c>
      <c r="CR37" s="162">
        <f t="shared" si="35"/>
        <v>0</v>
      </c>
      <c r="CS37" s="162">
        <f t="shared" si="36"/>
        <v>0</v>
      </c>
      <c r="CT37" s="165">
        <f t="shared" si="37"/>
        <v>0</v>
      </c>
      <c r="CU37" s="102">
        <f t="shared" si="38"/>
        <v>1</v>
      </c>
      <c r="CV37" s="96">
        <f t="shared" si="39"/>
        <v>0</v>
      </c>
      <c r="CW37" s="96">
        <f t="shared" si="40"/>
        <v>0</v>
      </c>
      <c r="CX37" s="96">
        <f t="shared" si="41"/>
        <v>0</v>
      </c>
      <c r="CY37" s="103">
        <f t="shared" si="3"/>
        <v>1</v>
      </c>
      <c r="CZ37">
        <f t="shared" si="42"/>
        <v>4</v>
      </c>
      <c r="DA37" s="104">
        <f t="shared" si="4"/>
        <v>4</v>
      </c>
      <c r="DB37" s="2">
        <f t="shared" si="43"/>
        <v>4</v>
      </c>
      <c r="DC37" s="2">
        <f t="shared" si="5"/>
        <v>4</v>
      </c>
      <c r="DD37" s="2">
        <f t="shared" si="44"/>
        <v>4</v>
      </c>
      <c r="DE37" s="2">
        <f t="shared" si="45"/>
        <v>4</v>
      </c>
      <c r="DF37" s="105">
        <f t="shared" si="46"/>
        <v>4</v>
      </c>
      <c r="DG37" s="108">
        <f t="shared" si="47"/>
        <v>0</v>
      </c>
      <c r="DI37" s="2">
        <f t="shared" si="48"/>
        <v>0</v>
      </c>
      <c r="DJ37" s="2">
        <f t="shared" si="49"/>
        <v>0</v>
      </c>
      <c r="DK37" s="2">
        <f t="shared" si="50"/>
        <v>4</v>
      </c>
      <c r="DL37" s="2">
        <f t="shared" si="51"/>
        <v>0</v>
      </c>
      <c r="DM37" s="2">
        <f t="shared" si="52"/>
        <v>0</v>
      </c>
      <c r="DN37" s="2">
        <f t="shared" si="53"/>
        <v>0</v>
      </c>
      <c r="DO37" s="2">
        <f t="shared" si="54"/>
        <v>0</v>
      </c>
      <c r="DP37" s="2">
        <f t="shared" si="55"/>
        <v>0</v>
      </c>
    </row>
    <row r="38" spans="1:120" ht="12.75">
      <c r="A38" s="279" t="s">
        <v>185</v>
      </c>
      <c r="B38" s="280"/>
      <c r="C38" s="287" t="s">
        <v>175</v>
      </c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8"/>
      <c r="P38" s="304">
        <v>4</v>
      </c>
      <c r="Q38" s="285"/>
      <c r="R38" s="285"/>
      <c r="S38" s="285"/>
      <c r="T38" s="285"/>
      <c r="U38" s="285"/>
      <c r="V38" s="285"/>
      <c r="W38" s="286"/>
      <c r="X38" s="304">
        <v>4</v>
      </c>
      <c r="Y38" s="285"/>
      <c r="Z38" s="285">
        <f>X38*36</f>
        <v>144</v>
      </c>
      <c r="AA38" s="285"/>
      <c r="AB38" s="285"/>
      <c r="AC38" s="285">
        <f>AF38+AH38+AJ38</f>
        <v>68</v>
      </c>
      <c r="AD38" s="285"/>
      <c r="AE38" s="294"/>
      <c r="AF38" s="304">
        <v>34</v>
      </c>
      <c r="AG38" s="285"/>
      <c r="AH38" s="285"/>
      <c r="AI38" s="285"/>
      <c r="AJ38" s="285">
        <v>34</v>
      </c>
      <c r="AK38" s="285"/>
      <c r="AL38" s="285">
        <f>Z38-AC38</f>
        <v>76</v>
      </c>
      <c r="AM38" s="294"/>
      <c r="AN38" s="75"/>
      <c r="AO38" s="59"/>
      <c r="AP38" s="62"/>
      <c r="AQ38" s="42"/>
      <c r="AR38" s="31"/>
      <c r="AS38" s="41"/>
      <c r="AT38" s="31"/>
      <c r="AU38" s="31"/>
      <c r="AV38" s="31"/>
      <c r="AW38" s="29">
        <v>2</v>
      </c>
      <c r="AX38" s="32">
        <v>0</v>
      </c>
      <c r="AY38" s="24">
        <v>2</v>
      </c>
      <c r="AZ38" s="192"/>
      <c r="BA38" s="192"/>
      <c r="BB38" s="192"/>
      <c r="BC38" s="42"/>
      <c r="BD38" s="31"/>
      <c r="BE38" s="41"/>
      <c r="BF38" s="31"/>
      <c r="BG38" s="31"/>
      <c r="BH38" s="31"/>
      <c r="BI38" s="42"/>
      <c r="BJ38" s="31"/>
      <c r="BK38" s="54"/>
      <c r="BM38" s="55">
        <f t="shared" si="1"/>
        <v>50</v>
      </c>
      <c r="BN38">
        <f t="shared" si="2"/>
        <v>47.22222222222222</v>
      </c>
      <c r="BO38" s="139">
        <f t="shared" si="6"/>
        <v>0</v>
      </c>
      <c r="BP38" s="140">
        <f t="shared" si="7"/>
        <v>0</v>
      </c>
      <c r="BQ38" s="140">
        <f t="shared" si="8"/>
        <v>0</v>
      </c>
      <c r="BR38" s="141">
        <f t="shared" si="9"/>
        <v>0</v>
      </c>
      <c r="BS38" s="123">
        <f t="shared" si="10"/>
        <v>0</v>
      </c>
      <c r="BT38" s="124">
        <f t="shared" si="11"/>
        <v>0</v>
      </c>
      <c r="BU38" s="124">
        <f t="shared" si="12"/>
        <v>0</v>
      </c>
      <c r="BV38" s="125">
        <f t="shared" si="13"/>
        <v>0</v>
      </c>
      <c r="BW38" s="120">
        <f t="shared" si="14"/>
        <v>0</v>
      </c>
      <c r="BX38" s="121">
        <f t="shared" si="15"/>
        <v>0</v>
      </c>
      <c r="BY38" s="121">
        <f t="shared" si="16"/>
        <v>0</v>
      </c>
      <c r="BZ38" s="122">
        <f t="shared" si="17"/>
        <v>0</v>
      </c>
      <c r="CA38" s="162">
        <f t="shared" si="18"/>
        <v>1</v>
      </c>
      <c r="CB38" s="162">
        <f t="shared" si="19"/>
        <v>0</v>
      </c>
      <c r="CC38" s="162">
        <f t="shared" si="20"/>
        <v>0</v>
      </c>
      <c r="CD38" s="162">
        <f t="shared" si="21"/>
        <v>0</v>
      </c>
      <c r="CE38" s="139">
        <f t="shared" si="22"/>
        <v>0</v>
      </c>
      <c r="CF38" s="139">
        <f t="shared" si="23"/>
        <v>0</v>
      </c>
      <c r="CG38" s="139">
        <f t="shared" si="24"/>
        <v>0</v>
      </c>
      <c r="CH38" s="139">
        <f t="shared" si="25"/>
        <v>0</v>
      </c>
      <c r="CI38" s="123">
        <f t="shared" si="26"/>
        <v>0</v>
      </c>
      <c r="CJ38" s="123">
        <f t="shared" si="27"/>
        <v>0</v>
      </c>
      <c r="CK38" s="123">
        <f t="shared" si="28"/>
        <v>0</v>
      </c>
      <c r="CL38" s="123">
        <f t="shared" si="29"/>
        <v>0</v>
      </c>
      <c r="CM38" s="158">
        <f t="shared" si="30"/>
        <v>0</v>
      </c>
      <c r="CN38" s="158">
        <f t="shared" si="31"/>
        <v>0</v>
      </c>
      <c r="CO38" s="158">
        <f t="shared" si="32"/>
        <v>0</v>
      </c>
      <c r="CP38" s="158">
        <f t="shared" si="33"/>
        <v>0</v>
      </c>
      <c r="CQ38" s="162">
        <f t="shared" si="34"/>
        <v>0</v>
      </c>
      <c r="CR38" s="162">
        <f t="shared" si="35"/>
        <v>0</v>
      </c>
      <c r="CS38" s="162">
        <f t="shared" si="36"/>
        <v>0</v>
      </c>
      <c r="CT38" s="165">
        <f t="shared" si="37"/>
        <v>0</v>
      </c>
      <c r="CU38" s="102">
        <f t="shared" si="38"/>
        <v>1</v>
      </c>
      <c r="CV38" s="96">
        <f t="shared" si="39"/>
        <v>0</v>
      </c>
      <c r="CW38" s="96">
        <f t="shared" si="40"/>
        <v>0</v>
      </c>
      <c r="CX38" s="96">
        <f t="shared" si="41"/>
        <v>0</v>
      </c>
      <c r="CY38" s="103">
        <f t="shared" si="3"/>
        <v>1</v>
      </c>
      <c r="CZ38">
        <f t="shared" si="42"/>
        <v>4</v>
      </c>
      <c r="DA38" s="104">
        <f t="shared" si="4"/>
        <v>4</v>
      </c>
      <c r="DB38" s="2">
        <f t="shared" si="43"/>
        <v>4</v>
      </c>
      <c r="DC38" s="2">
        <f t="shared" si="5"/>
        <v>4</v>
      </c>
      <c r="DD38" s="2">
        <f t="shared" si="44"/>
        <v>4</v>
      </c>
      <c r="DE38" s="2">
        <f t="shared" si="45"/>
        <v>4</v>
      </c>
      <c r="DF38" s="105">
        <f t="shared" si="46"/>
        <v>4</v>
      </c>
      <c r="DG38" s="108">
        <f t="shared" si="47"/>
        <v>0</v>
      </c>
      <c r="DI38" s="2">
        <f t="shared" si="48"/>
        <v>0</v>
      </c>
      <c r="DJ38" s="2">
        <f t="shared" si="49"/>
        <v>0</v>
      </c>
      <c r="DK38" s="2">
        <f t="shared" si="50"/>
        <v>0</v>
      </c>
      <c r="DL38" s="2">
        <f t="shared" si="51"/>
        <v>4</v>
      </c>
      <c r="DM38" s="2">
        <f t="shared" si="52"/>
        <v>0</v>
      </c>
      <c r="DN38" s="2">
        <f t="shared" si="53"/>
        <v>0</v>
      </c>
      <c r="DO38" s="2">
        <f t="shared" si="54"/>
        <v>0</v>
      </c>
      <c r="DP38" s="2">
        <f t="shared" si="55"/>
        <v>0</v>
      </c>
    </row>
    <row r="39" spans="1:120" ht="12.75" customHeight="1" hidden="1">
      <c r="A39" s="279" t="s">
        <v>331</v>
      </c>
      <c r="B39" s="280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8"/>
      <c r="P39" s="304"/>
      <c r="Q39" s="285"/>
      <c r="R39" s="285"/>
      <c r="S39" s="285"/>
      <c r="T39" s="285"/>
      <c r="U39" s="285"/>
      <c r="V39" s="285"/>
      <c r="W39" s="286"/>
      <c r="X39" s="304"/>
      <c r="Y39" s="285"/>
      <c r="Z39" s="285">
        <f aca="true" t="shared" si="56" ref="Z39:Z44">X39*36</f>
        <v>0</v>
      </c>
      <c r="AA39" s="285"/>
      <c r="AB39" s="285"/>
      <c r="AC39" s="285">
        <f aca="true" t="shared" si="57" ref="AC39:AC44">AF39+AH39+AJ39</f>
        <v>0</v>
      </c>
      <c r="AD39" s="285"/>
      <c r="AE39" s="294"/>
      <c r="AF39" s="304"/>
      <c r="AG39" s="285"/>
      <c r="AH39" s="285"/>
      <c r="AI39" s="285"/>
      <c r="AJ39" s="285"/>
      <c r="AK39" s="285"/>
      <c r="AL39" s="285">
        <f aca="true" t="shared" si="58" ref="AL39:AL44">Z39-AC39</f>
        <v>0</v>
      </c>
      <c r="AM39" s="294"/>
      <c r="AN39" s="34"/>
      <c r="AO39" s="32"/>
      <c r="AP39" s="24"/>
      <c r="AQ39" s="29"/>
      <c r="AR39" s="32"/>
      <c r="AS39" s="24"/>
      <c r="AT39" s="32"/>
      <c r="AU39" s="32"/>
      <c r="AV39" s="32"/>
      <c r="AW39" s="29"/>
      <c r="AX39" s="32"/>
      <c r="AY39" s="24"/>
      <c r="AZ39" s="32"/>
      <c r="BA39" s="32"/>
      <c r="BB39" s="32"/>
      <c r="BC39" s="29"/>
      <c r="BD39" s="32"/>
      <c r="BE39" s="24"/>
      <c r="BF39" s="32"/>
      <c r="BG39" s="32"/>
      <c r="BH39" s="32"/>
      <c r="BI39" s="29"/>
      <c r="BJ39" s="32"/>
      <c r="BK39" s="50"/>
      <c r="BM39" s="55" t="e">
        <f t="shared" si="1"/>
        <v>#DIV/0!</v>
      </c>
      <c r="BN39" t="e">
        <f t="shared" si="2"/>
        <v>#DIV/0!</v>
      </c>
      <c r="BO39" s="139">
        <f t="shared" si="6"/>
        <v>0</v>
      </c>
      <c r="BP39" s="140">
        <f t="shared" si="7"/>
        <v>0</v>
      </c>
      <c r="BQ39" s="140">
        <f t="shared" si="8"/>
        <v>0</v>
      </c>
      <c r="BR39" s="141">
        <f t="shared" si="9"/>
        <v>0</v>
      </c>
      <c r="BS39" s="123">
        <f t="shared" si="10"/>
        <v>0</v>
      </c>
      <c r="BT39" s="124">
        <f t="shared" si="11"/>
        <v>0</v>
      </c>
      <c r="BU39" s="124">
        <f t="shared" si="12"/>
        <v>0</v>
      </c>
      <c r="BV39" s="125">
        <f t="shared" si="13"/>
        <v>0</v>
      </c>
      <c r="BW39" s="120">
        <f t="shared" si="14"/>
        <v>0</v>
      </c>
      <c r="BX39" s="121">
        <f t="shared" si="15"/>
        <v>0</v>
      </c>
      <c r="BY39" s="121">
        <f t="shared" si="16"/>
        <v>0</v>
      </c>
      <c r="BZ39" s="122">
        <f t="shared" si="17"/>
        <v>0</v>
      </c>
      <c r="CA39" s="162">
        <f t="shared" si="18"/>
        <v>0</v>
      </c>
      <c r="CB39" s="162">
        <f t="shared" si="19"/>
        <v>0</v>
      </c>
      <c r="CC39" s="162">
        <f t="shared" si="20"/>
        <v>0</v>
      </c>
      <c r="CD39" s="162">
        <f t="shared" si="21"/>
        <v>0</v>
      </c>
      <c r="CE39" s="139">
        <f t="shared" si="22"/>
        <v>0</v>
      </c>
      <c r="CF39" s="139">
        <f t="shared" si="23"/>
        <v>0</v>
      </c>
      <c r="CG39" s="139">
        <f t="shared" si="24"/>
        <v>0</v>
      </c>
      <c r="CH39" s="139">
        <f t="shared" si="25"/>
        <v>0</v>
      </c>
      <c r="CI39" s="123">
        <f t="shared" si="26"/>
        <v>0</v>
      </c>
      <c r="CJ39" s="123">
        <f t="shared" si="27"/>
        <v>0</v>
      </c>
      <c r="CK39" s="123">
        <f t="shared" si="28"/>
        <v>0</v>
      </c>
      <c r="CL39" s="123">
        <f t="shared" si="29"/>
        <v>0</v>
      </c>
      <c r="CM39" s="158">
        <f t="shared" si="30"/>
        <v>0</v>
      </c>
      <c r="CN39" s="158">
        <f t="shared" si="31"/>
        <v>0</v>
      </c>
      <c r="CO39" s="158">
        <f t="shared" si="32"/>
        <v>0</v>
      </c>
      <c r="CP39" s="158">
        <f t="shared" si="33"/>
        <v>0</v>
      </c>
      <c r="CQ39" s="162">
        <f t="shared" si="34"/>
        <v>0</v>
      </c>
      <c r="CR39" s="162">
        <f t="shared" si="35"/>
        <v>0</v>
      </c>
      <c r="CS39" s="162">
        <f t="shared" si="36"/>
        <v>0</v>
      </c>
      <c r="CT39" s="165">
        <f t="shared" si="37"/>
        <v>0</v>
      </c>
      <c r="CU39" s="102">
        <f t="shared" si="38"/>
        <v>0</v>
      </c>
      <c r="CV39" s="96">
        <f t="shared" si="39"/>
        <v>0</v>
      </c>
      <c r="CW39" s="96">
        <f t="shared" si="40"/>
        <v>0</v>
      </c>
      <c r="CX39" s="96">
        <f t="shared" si="41"/>
        <v>0</v>
      </c>
      <c r="CY39" s="103">
        <f t="shared" si="3"/>
        <v>0</v>
      </c>
      <c r="CZ39">
        <f t="shared" si="42"/>
        <v>0</v>
      </c>
      <c r="DA39" s="104">
        <f t="shared" si="4"/>
        <v>0</v>
      </c>
      <c r="DB39" s="2">
        <f t="shared" si="43"/>
        <v>0</v>
      </c>
      <c r="DC39" s="2">
        <f t="shared" si="5"/>
        <v>0</v>
      </c>
      <c r="DD39" s="2">
        <f t="shared" si="44"/>
        <v>0</v>
      </c>
      <c r="DE39" s="2">
        <f t="shared" si="45"/>
        <v>0</v>
      </c>
      <c r="DF39" s="105">
        <f t="shared" si="46"/>
        <v>0</v>
      </c>
      <c r="DG39" s="108">
        <f t="shared" si="47"/>
        <v>0</v>
      </c>
      <c r="DI39" s="2">
        <f t="shared" si="48"/>
        <v>0</v>
      </c>
      <c r="DJ39" s="2">
        <f t="shared" si="49"/>
        <v>0</v>
      </c>
      <c r="DK39" s="2">
        <f t="shared" si="50"/>
        <v>0</v>
      </c>
      <c r="DL39" s="2">
        <f t="shared" si="51"/>
        <v>0</v>
      </c>
      <c r="DM39" s="2">
        <f t="shared" si="52"/>
        <v>0</v>
      </c>
      <c r="DN39" s="2">
        <f t="shared" si="53"/>
        <v>0</v>
      </c>
      <c r="DO39" s="2">
        <f t="shared" si="54"/>
        <v>0</v>
      </c>
      <c r="DP39" s="2">
        <f t="shared" si="55"/>
        <v>0</v>
      </c>
    </row>
    <row r="40" spans="1:120" ht="12.75" customHeight="1" hidden="1">
      <c r="A40" s="279" t="s">
        <v>332</v>
      </c>
      <c r="B40" s="280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8"/>
      <c r="P40" s="304"/>
      <c r="Q40" s="285"/>
      <c r="R40" s="285"/>
      <c r="S40" s="285"/>
      <c r="T40" s="285"/>
      <c r="U40" s="285"/>
      <c r="V40" s="285"/>
      <c r="W40" s="286"/>
      <c r="X40" s="304"/>
      <c r="Y40" s="285"/>
      <c r="Z40" s="285">
        <f t="shared" si="56"/>
        <v>0</v>
      </c>
      <c r="AA40" s="285"/>
      <c r="AB40" s="285"/>
      <c r="AC40" s="285">
        <f t="shared" si="57"/>
        <v>0</v>
      </c>
      <c r="AD40" s="285"/>
      <c r="AE40" s="294"/>
      <c r="AF40" s="304"/>
      <c r="AG40" s="285"/>
      <c r="AH40" s="285"/>
      <c r="AI40" s="285"/>
      <c r="AJ40" s="285"/>
      <c r="AK40" s="285"/>
      <c r="AL40" s="285">
        <f t="shared" si="58"/>
        <v>0</v>
      </c>
      <c r="AM40" s="294"/>
      <c r="AN40" s="52"/>
      <c r="AO40" s="31"/>
      <c r="AP40" s="41"/>
      <c r="AQ40" s="42"/>
      <c r="AR40" s="31"/>
      <c r="AS40" s="41"/>
      <c r="AT40" s="31"/>
      <c r="AU40" s="31"/>
      <c r="AV40" s="31"/>
      <c r="AW40" s="42"/>
      <c r="AX40" s="31"/>
      <c r="AY40" s="41"/>
      <c r="AZ40" s="31"/>
      <c r="BA40" s="31"/>
      <c r="BB40" s="31"/>
      <c r="BC40" s="42"/>
      <c r="BD40" s="31"/>
      <c r="BE40" s="41"/>
      <c r="BF40" s="31"/>
      <c r="BG40" s="31"/>
      <c r="BH40" s="31"/>
      <c r="BI40" s="42"/>
      <c r="BJ40" s="31"/>
      <c r="BK40" s="54"/>
      <c r="BM40" s="55" t="e">
        <f t="shared" si="1"/>
        <v>#DIV/0!</v>
      </c>
      <c r="BN40" t="e">
        <f t="shared" si="2"/>
        <v>#DIV/0!</v>
      </c>
      <c r="BO40" s="139">
        <f t="shared" si="6"/>
        <v>0</v>
      </c>
      <c r="BP40" s="140">
        <f t="shared" si="7"/>
        <v>0</v>
      </c>
      <c r="BQ40" s="140">
        <f t="shared" si="8"/>
        <v>0</v>
      </c>
      <c r="BR40" s="141">
        <f t="shared" si="9"/>
        <v>0</v>
      </c>
      <c r="BS40" s="123">
        <f t="shared" si="10"/>
        <v>0</v>
      </c>
      <c r="BT40" s="124">
        <f t="shared" si="11"/>
        <v>0</v>
      </c>
      <c r="BU40" s="124">
        <f t="shared" si="12"/>
        <v>0</v>
      </c>
      <c r="BV40" s="125">
        <f t="shared" si="13"/>
        <v>0</v>
      </c>
      <c r="BW40" s="120">
        <f t="shared" si="14"/>
        <v>0</v>
      </c>
      <c r="BX40" s="121">
        <f t="shared" si="15"/>
        <v>0</v>
      </c>
      <c r="BY40" s="121">
        <f t="shared" si="16"/>
        <v>0</v>
      </c>
      <c r="BZ40" s="122">
        <f t="shared" si="17"/>
        <v>0</v>
      </c>
      <c r="CA40" s="162">
        <f t="shared" si="18"/>
        <v>0</v>
      </c>
      <c r="CB40" s="162">
        <f t="shared" si="19"/>
        <v>0</v>
      </c>
      <c r="CC40" s="162">
        <f t="shared" si="20"/>
        <v>0</v>
      </c>
      <c r="CD40" s="162">
        <f t="shared" si="21"/>
        <v>0</v>
      </c>
      <c r="CE40" s="139">
        <f t="shared" si="22"/>
        <v>0</v>
      </c>
      <c r="CF40" s="139">
        <f t="shared" si="23"/>
        <v>0</v>
      </c>
      <c r="CG40" s="139">
        <f t="shared" si="24"/>
        <v>0</v>
      </c>
      <c r="CH40" s="139">
        <f t="shared" si="25"/>
        <v>0</v>
      </c>
      <c r="CI40" s="123">
        <f t="shared" si="26"/>
        <v>0</v>
      </c>
      <c r="CJ40" s="123">
        <f t="shared" si="27"/>
        <v>0</v>
      </c>
      <c r="CK40" s="123">
        <f t="shared" si="28"/>
        <v>0</v>
      </c>
      <c r="CL40" s="123">
        <f t="shared" si="29"/>
        <v>0</v>
      </c>
      <c r="CM40" s="158">
        <f t="shared" si="30"/>
        <v>0</v>
      </c>
      <c r="CN40" s="158">
        <f t="shared" si="31"/>
        <v>0</v>
      </c>
      <c r="CO40" s="158">
        <f t="shared" si="32"/>
        <v>0</v>
      </c>
      <c r="CP40" s="158">
        <f t="shared" si="33"/>
        <v>0</v>
      </c>
      <c r="CQ40" s="162">
        <f t="shared" si="34"/>
        <v>0</v>
      </c>
      <c r="CR40" s="162">
        <f t="shared" si="35"/>
        <v>0</v>
      </c>
      <c r="CS40" s="162">
        <f t="shared" si="36"/>
        <v>0</v>
      </c>
      <c r="CT40" s="165">
        <f t="shared" si="37"/>
        <v>0</v>
      </c>
      <c r="CU40" s="102">
        <f t="shared" si="38"/>
        <v>0</v>
      </c>
      <c r="CV40" s="96">
        <f t="shared" si="39"/>
        <v>0</v>
      </c>
      <c r="CW40" s="96">
        <f t="shared" si="40"/>
        <v>0</v>
      </c>
      <c r="CX40" s="96">
        <f t="shared" si="41"/>
        <v>0</v>
      </c>
      <c r="CY40" s="103">
        <f t="shared" si="3"/>
        <v>0</v>
      </c>
      <c r="CZ40">
        <f t="shared" si="42"/>
        <v>0</v>
      </c>
      <c r="DA40" s="104">
        <f t="shared" si="4"/>
        <v>0</v>
      </c>
      <c r="DB40" s="2">
        <f t="shared" si="43"/>
        <v>0</v>
      </c>
      <c r="DC40" s="2">
        <f t="shared" si="5"/>
        <v>0</v>
      </c>
      <c r="DD40" s="2">
        <f t="shared" si="44"/>
        <v>0</v>
      </c>
      <c r="DE40" s="2">
        <f t="shared" si="45"/>
        <v>0</v>
      </c>
      <c r="DF40" s="105">
        <f t="shared" si="46"/>
        <v>0</v>
      </c>
      <c r="DG40" s="108">
        <f t="shared" si="47"/>
        <v>0</v>
      </c>
      <c r="DI40" s="2">
        <f t="shared" si="48"/>
        <v>0</v>
      </c>
      <c r="DJ40" s="2">
        <f t="shared" si="49"/>
        <v>0</v>
      </c>
      <c r="DK40" s="2">
        <f t="shared" si="50"/>
        <v>0</v>
      </c>
      <c r="DL40" s="2">
        <f t="shared" si="51"/>
        <v>0</v>
      </c>
      <c r="DM40" s="2">
        <f t="shared" si="52"/>
        <v>0</v>
      </c>
      <c r="DN40" s="2">
        <f t="shared" si="53"/>
        <v>0</v>
      </c>
      <c r="DO40" s="2">
        <f t="shared" si="54"/>
        <v>0</v>
      </c>
      <c r="DP40" s="2">
        <f t="shared" si="55"/>
        <v>0</v>
      </c>
    </row>
    <row r="41" spans="1:120" ht="12.75" customHeight="1" hidden="1">
      <c r="A41" s="279" t="s">
        <v>333</v>
      </c>
      <c r="B41" s="280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8"/>
      <c r="P41" s="304"/>
      <c r="Q41" s="285"/>
      <c r="R41" s="285"/>
      <c r="S41" s="285"/>
      <c r="T41" s="285"/>
      <c r="U41" s="285"/>
      <c r="V41" s="285"/>
      <c r="W41" s="286"/>
      <c r="X41" s="304"/>
      <c r="Y41" s="285"/>
      <c r="Z41" s="285">
        <f t="shared" si="56"/>
        <v>0</v>
      </c>
      <c r="AA41" s="285"/>
      <c r="AB41" s="285"/>
      <c r="AC41" s="285">
        <f t="shared" si="57"/>
        <v>0</v>
      </c>
      <c r="AD41" s="285"/>
      <c r="AE41" s="294"/>
      <c r="AF41" s="304"/>
      <c r="AG41" s="285"/>
      <c r="AH41" s="285"/>
      <c r="AI41" s="285"/>
      <c r="AJ41" s="285"/>
      <c r="AK41" s="285"/>
      <c r="AL41" s="285">
        <f t="shared" si="58"/>
        <v>0</v>
      </c>
      <c r="AM41" s="294"/>
      <c r="AN41" s="34"/>
      <c r="AO41" s="32"/>
      <c r="AP41" s="24"/>
      <c r="AQ41" s="29"/>
      <c r="AR41" s="32"/>
      <c r="AS41" s="24"/>
      <c r="AT41" s="32"/>
      <c r="AU41" s="32"/>
      <c r="AV41" s="32"/>
      <c r="AW41" s="29"/>
      <c r="AX41" s="32"/>
      <c r="AY41" s="24"/>
      <c r="AZ41" s="32"/>
      <c r="BA41" s="32"/>
      <c r="BB41" s="32"/>
      <c r="BC41" s="29"/>
      <c r="BD41" s="32"/>
      <c r="BE41" s="24"/>
      <c r="BF41" s="32"/>
      <c r="BG41" s="32"/>
      <c r="BH41" s="32"/>
      <c r="BI41" s="29"/>
      <c r="BJ41" s="32"/>
      <c r="BK41" s="50"/>
      <c r="BM41" s="55" t="e">
        <f t="shared" si="1"/>
        <v>#DIV/0!</v>
      </c>
      <c r="BN41" t="e">
        <f t="shared" si="2"/>
        <v>#DIV/0!</v>
      </c>
      <c r="BO41" s="139">
        <f t="shared" si="6"/>
        <v>0</v>
      </c>
      <c r="BP41" s="140">
        <f t="shared" si="7"/>
        <v>0</v>
      </c>
      <c r="BQ41" s="140">
        <f t="shared" si="8"/>
        <v>0</v>
      </c>
      <c r="BR41" s="141">
        <f t="shared" si="9"/>
        <v>0</v>
      </c>
      <c r="BS41" s="123">
        <f t="shared" si="10"/>
        <v>0</v>
      </c>
      <c r="BT41" s="124">
        <f t="shared" si="11"/>
        <v>0</v>
      </c>
      <c r="BU41" s="124">
        <f t="shared" si="12"/>
        <v>0</v>
      </c>
      <c r="BV41" s="125">
        <f t="shared" si="13"/>
        <v>0</v>
      </c>
      <c r="BW41" s="120">
        <f t="shared" si="14"/>
        <v>0</v>
      </c>
      <c r="BX41" s="121">
        <f t="shared" si="15"/>
        <v>0</v>
      </c>
      <c r="BY41" s="121">
        <f t="shared" si="16"/>
        <v>0</v>
      </c>
      <c r="BZ41" s="122">
        <f t="shared" si="17"/>
        <v>0</v>
      </c>
      <c r="CA41" s="162">
        <f t="shared" si="18"/>
        <v>0</v>
      </c>
      <c r="CB41" s="162">
        <f t="shared" si="19"/>
        <v>0</v>
      </c>
      <c r="CC41" s="162">
        <f t="shared" si="20"/>
        <v>0</v>
      </c>
      <c r="CD41" s="162">
        <f t="shared" si="21"/>
        <v>0</v>
      </c>
      <c r="CE41" s="139">
        <f t="shared" si="22"/>
        <v>0</v>
      </c>
      <c r="CF41" s="139">
        <f t="shared" si="23"/>
        <v>0</v>
      </c>
      <c r="CG41" s="139">
        <f t="shared" si="24"/>
        <v>0</v>
      </c>
      <c r="CH41" s="139">
        <f t="shared" si="25"/>
        <v>0</v>
      </c>
      <c r="CI41" s="123">
        <f t="shared" si="26"/>
        <v>0</v>
      </c>
      <c r="CJ41" s="123">
        <f t="shared" si="27"/>
        <v>0</v>
      </c>
      <c r="CK41" s="123">
        <f t="shared" si="28"/>
        <v>0</v>
      </c>
      <c r="CL41" s="123">
        <f t="shared" si="29"/>
        <v>0</v>
      </c>
      <c r="CM41" s="158">
        <f t="shared" si="30"/>
        <v>0</v>
      </c>
      <c r="CN41" s="158">
        <f t="shared" si="31"/>
        <v>0</v>
      </c>
      <c r="CO41" s="158">
        <f t="shared" si="32"/>
        <v>0</v>
      </c>
      <c r="CP41" s="158">
        <f t="shared" si="33"/>
        <v>0</v>
      </c>
      <c r="CQ41" s="162">
        <f t="shared" si="34"/>
        <v>0</v>
      </c>
      <c r="CR41" s="162">
        <f t="shared" si="35"/>
        <v>0</v>
      </c>
      <c r="CS41" s="162">
        <f t="shared" si="36"/>
        <v>0</v>
      </c>
      <c r="CT41" s="165">
        <f t="shared" si="37"/>
        <v>0</v>
      </c>
      <c r="CU41" s="102">
        <f t="shared" si="38"/>
        <v>0</v>
      </c>
      <c r="CV41" s="96">
        <f t="shared" si="39"/>
        <v>0</v>
      </c>
      <c r="CW41" s="96">
        <f t="shared" si="40"/>
        <v>0</v>
      </c>
      <c r="CX41" s="96">
        <f t="shared" si="41"/>
        <v>0</v>
      </c>
      <c r="CY41" s="103">
        <f t="shared" si="3"/>
        <v>0</v>
      </c>
      <c r="CZ41">
        <f t="shared" si="42"/>
        <v>0</v>
      </c>
      <c r="DA41" s="104">
        <f t="shared" si="4"/>
        <v>0</v>
      </c>
      <c r="DB41" s="2">
        <f t="shared" si="43"/>
        <v>0</v>
      </c>
      <c r="DC41" s="2">
        <f t="shared" si="5"/>
        <v>0</v>
      </c>
      <c r="DD41" s="2">
        <f t="shared" si="44"/>
        <v>0</v>
      </c>
      <c r="DE41" s="2">
        <f t="shared" si="45"/>
        <v>0</v>
      </c>
      <c r="DF41" s="105">
        <f t="shared" si="46"/>
        <v>0</v>
      </c>
      <c r="DG41" s="108">
        <f t="shared" si="47"/>
        <v>0</v>
      </c>
      <c r="DI41" s="2">
        <f t="shared" si="48"/>
        <v>0</v>
      </c>
      <c r="DJ41" s="2">
        <f t="shared" si="49"/>
        <v>0</v>
      </c>
      <c r="DK41" s="2">
        <f t="shared" si="50"/>
        <v>0</v>
      </c>
      <c r="DL41" s="2">
        <f t="shared" si="51"/>
        <v>0</v>
      </c>
      <c r="DM41" s="2">
        <f t="shared" si="52"/>
        <v>0</v>
      </c>
      <c r="DN41" s="2">
        <f t="shared" si="53"/>
        <v>0</v>
      </c>
      <c r="DO41" s="2">
        <f t="shared" si="54"/>
        <v>0</v>
      </c>
      <c r="DP41" s="2">
        <f t="shared" si="55"/>
        <v>0</v>
      </c>
    </row>
    <row r="42" spans="1:120" ht="12.75" customHeight="1" hidden="1">
      <c r="A42" s="279" t="s">
        <v>334</v>
      </c>
      <c r="B42" s="280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8"/>
      <c r="P42" s="304"/>
      <c r="Q42" s="285"/>
      <c r="R42" s="285"/>
      <c r="S42" s="285"/>
      <c r="T42" s="285"/>
      <c r="U42" s="285"/>
      <c r="V42" s="285"/>
      <c r="W42" s="286"/>
      <c r="X42" s="304"/>
      <c r="Y42" s="285"/>
      <c r="Z42" s="285">
        <f t="shared" si="56"/>
        <v>0</v>
      </c>
      <c r="AA42" s="285"/>
      <c r="AB42" s="285"/>
      <c r="AC42" s="285">
        <f t="shared" si="57"/>
        <v>0</v>
      </c>
      <c r="AD42" s="285"/>
      <c r="AE42" s="294"/>
      <c r="AF42" s="304"/>
      <c r="AG42" s="285"/>
      <c r="AH42" s="285"/>
      <c r="AI42" s="285"/>
      <c r="AJ42" s="285"/>
      <c r="AK42" s="285"/>
      <c r="AL42" s="285">
        <f t="shared" si="58"/>
        <v>0</v>
      </c>
      <c r="AM42" s="294"/>
      <c r="AN42" s="52"/>
      <c r="AO42" s="31"/>
      <c r="AP42" s="41"/>
      <c r="AQ42" s="42"/>
      <c r="AR42" s="31"/>
      <c r="AS42" s="41"/>
      <c r="AT42" s="31"/>
      <c r="AU42" s="31"/>
      <c r="AV42" s="31"/>
      <c r="AW42" s="42"/>
      <c r="AX42" s="31"/>
      <c r="AY42" s="41"/>
      <c r="AZ42" s="31"/>
      <c r="BA42" s="31"/>
      <c r="BB42" s="31"/>
      <c r="BC42" s="42"/>
      <c r="BD42" s="31"/>
      <c r="BE42" s="41"/>
      <c r="BF42" s="31"/>
      <c r="BG42" s="31"/>
      <c r="BH42" s="31"/>
      <c r="BI42" s="42"/>
      <c r="BJ42" s="31"/>
      <c r="BK42" s="54"/>
      <c r="BM42" s="55" t="e">
        <f t="shared" si="1"/>
        <v>#DIV/0!</v>
      </c>
      <c r="BN42" t="e">
        <f t="shared" si="2"/>
        <v>#DIV/0!</v>
      </c>
      <c r="BO42" s="139">
        <f t="shared" si="6"/>
        <v>0</v>
      </c>
      <c r="BP42" s="140">
        <f t="shared" si="7"/>
        <v>0</v>
      </c>
      <c r="BQ42" s="140">
        <f t="shared" si="8"/>
        <v>0</v>
      </c>
      <c r="BR42" s="141">
        <f t="shared" si="9"/>
        <v>0</v>
      </c>
      <c r="BS42" s="123">
        <f t="shared" si="10"/>
        <v>0</v>
      </c>
      <c r="BT42" s="124">
        <f t="shared" si="11"/>
        <v>0</v>
      </c>
      <c r="BU42" s="124">
        <f t="shared" si="12"/>
        <v>0</v>
      </c>
      <c r="BV42" s="125">
        <f t="shared" si="13"/>
        <v>0</v>
      </c>
      <c r="BW42" s="120">
        <f t="shared" si="14"/>
        <v>0</v>
      </c>
      <c r="BX42" s="121">
        <f t="shared" si="15"/>
        <v>0</v>
      </c>
      <c r="BY42" s="121">
        <f t="shared" si="16"/>
        <v>0</v>
      </c>
      <c r="BZ42" s="122">
        <f t="shared" si="17"/>
        <v>0</v>
      </c>
      <c r="CA42" s="162">
        <f t="shared" si="18"/>
        <v>0</v>
      </c>
      <c r="CB42" s="162">
        <f t="shared" si="19"/>
        <v>0</v>
      </c>
      <c r="CC42" s="162">
        <f t="shared" si="20"/>
        <v>0</v>
      </c>
      <c r="CD42" s="162">
        <f t="shared" si="21"/>
        <v>0</v>
      </c>
      <c r="CE42" s="139">
        <f t="shared" si="22"/>
        <v>0</v>
      </c>
      <c r="CF42" s="139">
        <f t="shared" si="23"/>
        <v>0</v>
      </c>
      <c r="CG42" s="139">
        <f t="shared" si="24"/>
        <v>0</v>
      </c>
      <c r="CH42" s="139">
        <f t="shared" si="25"/>
        <v>0</v>
      </c>
      <c r="CI42" s="123">
        <f t="shared" si="26"/>
        <v>0</v>
      </c>
      <c r="CJ42" s="123">
        <f t="shared" si="27"/>
        <v>0</v>
      </c>
      <c r="CK42" s="123">
        <f t="shared" si="28"/>
        <v>0</v>
      </c>
      <c r="CL42" s="123">
        <f t="shared" si="29"/>
        <v>0</v>
      </c>
      <c r="CM42" s="158">
        <f t="shared" si="30"/>
        <v>0</v>
      </c>
      <c r="CN42" s="158">
        <f t="shared" si="31"/>
        <v>0</v>
      </c>
      <c r="CO42" s="158">
        <f t="shared" si="32"/>
        <v>0</v>
      </c>
      <c r="CP42" s="158">
        <f t="shared" si="33"/>
        <v>0</v>
      </c>
      <c r="CQ42" s="162">
        <f t="shared" si="34"/>
        <v>0</v>
      </c>
      <c r="CR42" s="162">
        <f t="shared" si="35"/>
        <v>0</v>
      </c>
      <c r="CS42" s="162">
        <f t="shared" si="36"/>
        <v>0</v>
      </c>
      <c r="CT42" s="165">
        <f t="shared" si="37"/>
        <v>0</v>
      </c>
      <c r="CU42" s="102">
        <f t="shared" si="38"/>
        <v>0</v>
      </c>
      <c r="CV42" s="96">
        <f t="shared" si="39"/>
        <v>0</v>
      </c>
      <c r="CW42" s="96">
        <f t="shared" si="40"/>
        <v>0</v>
      </c>
      <c r="CX42" s="96">
        <f t="shared" si="41"/>
        <v>0</v>
      </c>
      <c r="CY42" s="103">
        <f t="shared" si="3"/>
        <v>0</v>
      </c>
      <c r="CZ42">
        <f t="shared" si="42"/>
        <v>0</v>
      </c>
      <c r="DA42" s="104">
        <f t="shared" si="4"/>
        <v>0</v>
      </c>
      <c r="DB42" s="2">
        <f t="shared" si="43"/>
        <v>0</v>
      </c>
      <c r="DC42" s="2">
        <f t="shared" si="5"/>
        <v>0</v>
      </c>
      <c r="DD42" s="2">
        <f t="shared" si="44"/>
        <v>0</v>
      </c>
      <c r="DE42" s="2">
        <f t="shared" si="45"/>
        <v>0</v>
      </c>
      <c r="DF42" s="105">
        <f t="shared" si="46"/>
        <v>0</v>
      </c>
      <c r="DG42" s="108">
        <f t="shared" si="47"/>
        <v>0</v>
      </c>
      <c r="DI42" s="2">
        <f t="shared" si="48"/>
        <v>0</v>
      </c>
      <c r="DJ42" s="2">
        <f t="shared" si="49"/>
        <v>0</v>
      </c>
      <c r="DK42" s="2">
        <f t="shared" si="50"/>
        <v>0</v>
      </c>
      <c r="DL42" s="2">
        <f t="shared" si="51"/>
        <v>0</v>
      </c>
      <c r="DM42" s="2">
        <f t="shared" si="52"/>
        <v>0</v>
      </c>
      <c r="DN42" s="2">
        <f t="shared" si="53"/>
        <v>0</v>
      </c>
      <c r="DO42" s="2">
        <f t="shared" si="54"/>
        <v>0</v>
      </c>
      <c r="DP42" s="2">
        <f t="shared" si="55"/>
        <v>0</v>
      </c>
    </row>
    <row r="43" spans="1:120" ht="16.5" customHeight="1" hidden="1">
      <c r="A43" s="279" t="s">
        <v>335</v>
      </c>
      <c r="B43" s="280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8"/>
      <c r="P43" s="304"/>
      <c r="Q43" s="285"/>
      <c r="R43" s="285"/>
      <c r="S43" s="285"/>
      <c r="T43" s="285"/>
      <c r="U43" s="285"/>
      <c r="V43" s="285"/>
      <c r="W43" s="286"/>
      <c r="X43" s="304"/>
      <c r="Y43" s="285"/>
      <c r="Z43" s="285">
        <f t="shared" si="56"/>
        <v>0</v>
      </c>
      <c r="AA43" s="285"/>
      <c r="AB43" s="285"/>
      <c r="AC43" s="285">
        <f t="shared" si="57"/>
        <v>0</v>
      </c>
      <c r="AD43" s="285"/>
      <c r="AE43" s="294"/>
      <c r="AF43" s="304"/>
      <c r="AG43" s="285"/>
      <c r="AH43" s="285"/>
      <c r="AI43" s="285"/>
      <c r="AJ43" s="285"/>
      <c r="AK43" s="285"/>
      <c r="AL43" s="285">
        <f t="shared" si="58"/>
        <v>0</v>
      </c>
      <c r="AM43" s="294"/>
      <c r="AN43" s="34"/>
      <c r="AO43" s="32"/>
      <c r="AP43" s="24"/>
      <c r="AQ43" s="29"/>
      <c r="AR43" s="32"/>
      <c r="AS43" s="24"/>
      <c r="AT43" s="32"/>
      <c r="AU43" s="32"/>
      <c r="AV43" s="32"/>
      <c r="AW43" s="29"/>
      <c r="AX43" s="32"/>
      <c r="AY43" s="24"/>
      <c r="AZ43" s="32"/>
      <c r="BA43" s="32"/>
      <c r="BB43" s="32"/>
      <c r="BC43" s="29"/>
      <c r="BD43" s="32"/>
      <c r="BE43" s="24"/>
      <c r="BF43" s="32"/>
      <c r="BG43" s="32"/>
      <c r="BH43" s="32"/>
      <c r="BI43" s="29"/>
      <c r="BJ43" s="32"/>
      <c r="BK43" s="50"/>
      <c r="BM43" s="55" t="e">
        <f t="shared" si="1"/>
        <v>#DIV/0!</v>
      </c>
      <c r="BN43" t="e">
        <f t="shared" si="2"/>
        <v>#DIV/0!</v>
      </c>
      <c r="BO43" s="139">
        <f t="shared" si="6"/>
        <v>0</v>
      </c>
      <c r="BP43" s="140">
        <f t="shared" si="7"/>
        <v>0</v>
      </c>
      <c r="BQ43" s="140">
        <f t="shared" si="8"/>
        <v>0</v>
      </c>
      <c r="BR43" s="141">
        <f t="shared" si="9"/>
        <v>0</v>
      </c>
      <c r="BS43" s="123">
        <f t="shared" si="10"/>
        <v>0</v>
      </c>
      <c r="BT43" s="124">
        <f t="shared" si="11"/>
        <v>0</v>
      </c>
      <c r="BU43" s="124">
        <f t="shared" si="12"/>
        <v>0</v>
      </c>
      <c r="BV43" s="125">
        <f t="shared" si="13"/>
        <v>0</v>
      </c>
      <c r="BW43" s="120">
        <f t="shared" si="14"/>
        <v>0</v>
      </c>
      <c r="BX43" s="121">
        <f t="shared" si="15"/>
        <v>0</v>
      </c>
      <c r="BY43" s="121">
        <f t="shared" si="16"/>
        <v>0</v>
      </c>
      <c r="BZ43" s="122">
        <f t="shared" si="17"/>
        <v>0</v>
      </c>
      <c r="CA43" s="162">
        <f t="shared" si="18"/>
        <v>0</v>
      </c>
      <c r="CB43" s="162">
        <f t="shared" si="19"/>
        <v>0</v>
      </c>
      <c r="CC43" s="162">
        <f t="shared" si="20"/>
        <v>0</v>
      </c>
      <c r="CD43" s="162">
        <f t="shared" si="21"/>
        <v>0</v>
      </c>
      <c r="CE43" s="139">
        <f t="shared" si="22"/>
        <v>0</v>
      </c>
      <c r="CF43" s="139">
        <f t="shared" si="23"/>
        <v>0</v>
      </c>
      <c r="CG43" s="139">
        <f t="shared" si="24"/>
        <v>0</v>
      </c>
      <c r="CH43" s="139">
        <f t="shared" si="25"/>
        <v>0</v>
      </c>
      <c r="CI43" s="123">
        <f t="shared" si="26"/>
        <v>0</v>
      </c>
      <c r="CJ43" s="123">
        <f t="shared" si="27"/>
        <v>0</v>
      </c>
      <c r="CK43" s="123">
        <f t="shared" si="28"/>
        <v>0</v>
      </c>
      <c r="CL43" s="123">
        <f t="shared" si="29"/>
        <v>0</v>
      </c>
      <c r="CM43" s="158">
        <f t="shared" si="30"/>
        <v>0</v>
      </c>
      <c r="CN43" s="158">
        <f t="shared" si="31"/>
        <v>0</v>
      </c>
      <c r="CO43" s="158">
        <f t="shared" si="32"/>
        <v>0</v>
      </c>
      <c r="CP43" s="158">
        <f t="shared" si="33"/>
        <v>0</v>
      </c>
      <c r="CQ43" s="162">
        <f t="shared" si="34"/>
        <v>0</v>
      </c>
      <c r="CR43" s="162">
        <f t="shared" si="35"/>
        <v>0</v>
      </c>
      <c r="CS43" s="162">
        <f t="shared" si="36"/>
        <v>0</v>
      </c>
      <c r="CT43" s="165">
        <f t="shared" si="37"/>
        <v>0</v>
      </c>
      <c r="CU43" s="102">
        <f t="shared" si="38"/>
        <v>0</v>
      </c>
      <c r="CV43" s="96">
        <f t="shared" si="39"/>
        <v>0</v>
      </c>
      <c r="CW43" s="96">
        <f t="shared" si="40"/>
        <v>0</v>
      </c>
      <c r="CX43" s="96">
        <f t="shared" si="41"/>
        <v>0</v>
      </c>
      <c r="CY43" s="103">
        <f t="shared" si="3"/>
        <v>0</v>
      </c>
      <c r="CZ43">
        <f t="shared" si="42"/>
        <v>0</v>
      </c>
      <c r="DA43" s="104">
        <f t="shared" si="4"/>
        <v>0</v>
      </c>
      <c r="DB43" s="2">
        <f t="shared" si="43"/>
        <v>0</v>
      </c>
      <c r="DC43" s="2">
        <f t="shared" si="5"/>
        <v>0</v>
      </c>
      <c r="DD43" s="2">
        <f t="shared" si="44"/>
        <v>0</v>
      </c>
      <c r="DE43" s="2">
        <f t="shared" si="45"/>
        <v>0</v>
      </c>
      <c r="DF43" s="105">
        <f t="shared" si="46"/>
        <v>0</v>
      </c>
      <c r="DG43" s="108">
        <f t="shared" si="47"/>
        <v>0</v>
      </c>
      <c r="DI43" s="2">
        <f t="shared" si="48"/>
        <v>0</v>
      </c>
      <c r="DJ43" s="2">
        <f t="shared" si="49"/>
        <v>0</v>
      </c>
      <c r="DK43" s="2">
        <f t="shared" si="50"/>
        <v>0</v>
      </c>
      <c r="DL43" s="2">
        <f t="shared" si="51"/>
        <v>0</v>
      </c>
      <c r="DM43" s="2">
        <f t="shared" si="52"/>
        <v>0</v>
      </c>
      <c r="DN43" s="2">
        <f t="shared" si="53"/>
        <v>0</v>
      </c>
      <c r="DO43" s="2">
        <f t="shared" si="54"/>
        <v>0</v>
      </c>
      <c r="DP43" s="2">
        <f t="shared" si="55"/>
        <v>0</v>
      </c>
    </row>
    <row r="44" spans="1:120" ht="17.25" customHeight="1" hidden="1">
      <c r="A44" s="279" t="s">
        <v>336</v>
      </c>
      <c r="B44" s="280"/>
      <c r="C44" s="486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8"/>
      <c r="P44" s="484"/>
      <c r="Q44" s="485"/>
      <c r="R44" s="481"/>
      <c r="S44" s="485"/>
      <c r="T44" s="481"/>
      <c r="U44" s="485"/>
      <c r="V44" s="481"/>
      <c r="W44" s="482"/>
      <c r="X44" s="304"/>
      <c r="Y44" s="285"/>
      <c r="Z44" s="285">
        <f t="shared" si="56"/>
        <v>0</v>
      </c>
      <c r="AA44" s="285"/>
      <c r="AB44" s="285"/>
      <c r="AC44" s="285">
        <f t="shared" si="57"/>
        <v>0</v>
      </c>
      <c r="AD44" s="285"/>
      <c r="AE44" s="294"/>
      <c r="AF44" s="478"/>
      <c r="AG44" s="479"/>
      <c r="AH44" s="502"/>
      <c r="AI44" s="479"/>
      <c r="AJ44" s="502"/>
      <c r="AK44" s="479"/>
      <c r="AL44" s="285">
        <f t="shared" si="58"/>
        <v>0</v>
      </c>
      <c r="AM44" s="294"/>
      <c r="AN44" s="36"/>
      <c r="AO44" s="27"/>
      <c r="AP44" s="25"/>
      <c r="AQ44" s="26"/>
      <c r="AR44" s="27"/>
      <c r="AS44" s="25"/>
      <c r="AT44" s="27"/>
      <c r="AU44" s="27"/>
      <c r="AV44" s="27"/>
      <c r="AW44" s="26"/>
      <c r="AX44" s="27"/>
      <c r="AY44" s="25"/>
      <c r="AZ44" s="27"/>
      <c r="BA44" s="27"/>
      <c r="BB44" s="27"/>
      <c r="BC44" s="26"/>
      <c r="BD44" s="27"/>
      <c r="BE44" s="25"/>
      <c r="BF44" s="27"/>
      <c r="BG44" s="27"/>
      <c r="BH44" s="27"/>
      <c r="BI44" s="26"/>
      <c r="BJ44" s="27"/>
      <c r="BK44" s="28"/>
      <c r="BM44" s="55" t="e">
        <f t="shared" si="1"/>
        <v>#DIV/0!</v>
      </c>
      <c r="BN44" t="e">
        <f t="shared" si="2"/>
        <v>#DIV/0!</v>
      </c>
      <c r="BO44" s="139">
        <f t="shared" si="6"/>
        <v>0</v>
      </c>
      <c r="BP44" s="140">
        <f t="shared" si="7"/>
        <v>0</v>
      </c>
      <c r="BQ44" s="140">
        <f t="shared" si="8"/>
        <v>0</v>
      </c>
      <c r="BR44" s="141">
        <f t="shared" si="9"/>
        <v>0</v>
      </c>
      <c r="BS44" s="123">
        <f t="shared" si="10"/>
        <v>0</v>
      </c>
      <c r="BT44" s="124">
        <f t="shared" si="11"/>
        <v>0</v>
      </c>
      <c r="BU44" s="124">
        <f t="shared" si="12"/>
        <v>0</v>
      </c>
      <c r="BV44" s="125">
        <f t="shared" si="13"/>
        <v>0</v>
      </c>
      <c r="BW44" s="120">
        <f t="shared" si="14"/>
        <v>0</v>
      </c>
      <c r="BX44" s="121">
        <f t="shared" si="15"/>
        <v>0</v>
      </c>
      <c r="BY44" s="121">
        <f t="shared" si="16"/>
        <v>0</v>
      </c>
      <c r="BZ44" s="122">
        <f t="shared" si="17"/>
        <v>0</v>
      </c>
      <c r="CA44" s="162">
        <f t="shared" si="18"/>
        <v>0</v>
      </c>
      <c r="CB44" s="162">
        <f t="shared" si="19"/>
        <v>0</v>
      </c>
      <c r="CC44" s="162">
        <f t="shared" si="20"/>
        <v>0</v>
      </c>
      <c r="CD44" s="162">
        <f t="shared" si="21"/>
        <v>0</v>
      </c>
      <c r="CE44" s="139">
        <f t="shared" si="22"/>
        <v>0</v>
      </c>
      <c r="CF44" s="139">
        <f t="shared" si="23"/>
        <v>0</v>
      </c>
      <c r="CG44" s="139">
        <f t="shared" si="24"/>
        <v>0</v>
      </c>
      <c r="CH44" s="139">
        <f t="shared" si="25"/>
        <v>0</v>
      </c>
      <c r="CI44" s="123">
        <f t="shared" si="26"/>
        <v>0</v>
      </c>
      <c r="CJ44" s="123">
        <f t="shared" si="27"/>
        <v>0</v>
      </c>
      <c r="CK44" s="123">
        <f t="shared" si="28"/>
        <v>0</v>
      </c>
      <c r="CL44" s="123">
        <f t="shared" si="29"/>
        <v>0</v>
      </c>
      <c r="CM44" s="158">
        <f t="shared" si="30"/>
        <v>0</v>
      </c>
      <c r="CN44" s="158">
        <f t="shared" si="31"/>
        <v>0</v>
      </c>
      <c r="CO44" s="158">
        <f t="shared" si="32"/>
        <v>0</v>
      </c>
      <c r="CP44" s="158">
        <f t="shared" si="33"/>
        <v>0</v>
      </c>
      <c r="CQ44" s="162">
        <f t="shared" si="34"/>
        <v>0</v>
      </c>
      <c r="CR44" s="162">
        <f t="shared" si="35"/>
        <v>0</v>
      </c>
      <c r="CS44" s="162">
        <f t="shared" si="36"/>
        <v>0</v>
      </c>
      <c r="CT44" s="165">
        <f t="shared" si="37"/>
        <v>0</v>
      </c>
      <c r="CU44" s="102">
        <f t="shared" si="38"/>
        <v>0</v>
      </c>
      <c r="CV44" s="96">
        <f t="shared" si="39"/>
        <v>0</v>
      </c>
      <c r="CW44" s="96">
        <f t="shared" si="40"/>
        <v>0</v>
      </c>
      <c r="CX44" s="96">
        <f t="shared" si="41"/>
        <v>0</v>
      </c>
      <c r="CY44" s="103">
        <f t="shared" si="3"/>
        <v>0</v>
      </c>
      <c r="CZ44">
        <f t="shared" si="42"/>
        <v>0</v>
      </c>
      <c r="DA44" s="104">
        <f t="shared" si="4"/>
        <v>0</v>
      </c>
      <c r="DB44" s="2">
        <f t="shared" si="43"/>
        <v>0</v>
      </c>
      <c r="DC44" s="2">
        <f t="shared" si="5"/>
        <v>0</v>
      </c>
      <c r="DD44" s="2">
        <f t="shared" si="44"/>
        <v>0</v>
      </c>
      <c r="DE44" s="2">
        <f t="shared" si="45"/>
        <v>0</v>
      </c>
      <c r="DF44" s="105">
        <f t="shared" si="46"/>
        <v>0</v>
      </c>
      <c r="DG44" s="108">
        <f t="shared" si="47"/>
        <v>0</v>
      </c>
      <c r="DI44" s="2">
        <f t="shared" si="48"/>
        <v>0</v>
      </c>
      <c r="DJ44" s="2">
        <f t="shared" si="49"/>
        <v>0</v>
      </c>
      <c r="DK44" s="2">
        <f t="shared" si="50"/>
        <v>0</v>
      </c>
      <c r="DL44" s="2">
        <f t="shared" si="51"/>
        <v>0</v>
      </c>
      <c r="DM44" s="2">
        <f t="shared" si="52"/>
        <v>0</v>
      </c>
      <c r="DN44" s="2">
        <f t="shared" si="53"/>
        <v>0</v>
      </c>
      <c r="DO44" s="2">
        <f t="shared" si="54"/>
        <v>0</v>
      </c>
      <c r="DP44" s="2">
        <f t="shared" si="55"/>
        <v>0</v>
      </c>
    </row>
    <row r="45" spans="1:120" ht="30" customHeight="1">
      <c r="A45" s="277" t="s">
        <v>198</v>
      </c>
      <c r="B45" s="278"/>
      <c r="C45" s="266" t="s">
        <v>384</v>
      </c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8"/>
      <c r="P45" s="265"/>
      <c r="Q45" s="262"/>
      <c r="R45" s="262"/>
      <c r="S45" s="262"/>
      <c r="T45" s="262"/>
      <c r="U45" s="262"/>
      <c r="V45" s="262"/>
      <c r="W45" s="263"/>
      <c r="X45" s="397">
        <f>SUM(X46:Y58)</f>
        <v>9</v>
      </c>
      <c r="Y45" s="398"/>
      <c r="Z45" s="399">
        <f>SUM(Z46:AB58)</f>
        <v>324</v>
      </c>
      <c r="AA45" s="400"/>
      <c r="AB45" s="398"/>
      <c r="AC45" s="282">
        <f>SUM(AC46:AE58)</f>
        <v>124</v>
      </c>
      <c r="AD45" s="283"/>
      <c r="AE45" s="283"/>
      <c r="AF45" s="265">
        <f>SUM(AF46:AG58)</f>
        <v>62</v>
      </c>
      <c r="AG45" s="262"/>
      <c r="AH45" s="278">
        <f>SUM(AH46:AI58)</f>
        <v>0</v>
      </c>
      <c r="AI45" s="262"/>
      <c r="AJ45" s="278">
        <f>SUM(AJ46:AK58)</f>
        <v>62</v>
      </c>
      <c r="AK45" s="262"/>
      <c r="AL45" s="278">
        <f>SUM(AL46:AM58)</f>
        <v>200</v>
      </c>
      <c r="AM45" s="282"/>
      <c r="AN45" s="404">
        <f>SUM(AN46:AP58)</f>
        <v>0</v>
      </c>
      <c r="AO45" s="402"/>
      <c r="AP45" s="402"/>
      <c r="AQ45" s="401">
        <f>SUM(AQ46:AS58)</f>
        <v>0</v>
      </c>
      <c r="AR45" s="402"/>
      <c r="AS45" s="402"/>
      <c r="AT45" s="401">
        <f>SUM(AT46:AV58)</f>
        <v>2</v>
      </c>
      <c r="AU45" s="402"/>
      <c r="AV45" s="402"/>
      <c r="AW45" s="401">
        <f>SUM(AW46:AY58)</f>
        <v>0</v>
      </c>
      <c r="AX45" s="402"/>
      <c r="AY45" s="402"/>
      <c r="AZ45" s="401">
        <f>SUM(AZ46:BB58)</f>
        <v>2</v>
      </c>
      <c r="BA45" s="402"/>
      <c r="BB45" s="402"/>
      <c r="BC45" s="401">
        <f>SUM(BC46:BE58)</f>
        <v>0</v>
      </c>
      <c r="BD45" s="402"/>
      <c r="BE45" s="402"/>
      <c r="BF45" s="401">
        <f>SUM(BF46:BH58)</f>
        <v>4</v>
      </c>
      <c r="BG45" s="402"/>
      <c r="BH45" s="402"/>
      <c r="BI45" s="401">
        <f>SUM(BI46:BK58)</f>
        <v>0</v>
      </c>
      <c r="BJ45" s="402"/>
      <c r="BK45" s="403"/>
      <c r="BM45" s="58">
        <f>AF45/AC45*100</f>
        <v>50</v>
      </c>
      <c r="BN45">
        <f t="shared" si="2"/>
        <v>38.2716049382716</v>
      </c>
      <c r="BO45" s="139"/>
      <c r="BP45" s="140"/>
      <c r="BQ45" s="140"/>
      <c r="BR45" s="141"/>
      <c r="BS45" s="123">
        <f t="shared" si="10"/>
        <v>0</v>
      </c>
      <c r="BT45" s="124">
        <f t="shared" si="11"/>
        <v>0</v>
      </c>
      <c r="BU45" s="124"/>
      <c r="BV45" s="125"/>
      <c r="BW45" s="120">
        <f t="shared" si="14"/>
        <v>0</v>
      </c>
      <c r="BX45" s="121"/>
      <c r="BY45" s="121"/>
      <c r="BZ45" s="122"/>
      <c r="CA45" s="162">
        <f t="shared" si="18"/>
        <v>0</v>
      </c>
      <c r="CB45" s="162"/>
      <c r="CC45" s="162"/>
      <c r="CD45" s="162"/>
      <c r="CE45" s="139"/>
      <c r="CF45" s="139"/>
      <c r="CG45" s="139"/>
      <c r="CH45" s="139"/>
      <c r="CI45" s="123"/>
      <c r="CJ45" s="123"/>
      <c r="CK45" s="123"/>
      <c r="CL45" s="123"/>
      <c r="CM45" s="158"/>
      <c r="CN45" s="158"/>
      <c r="CO45" s="158"/>
      <c r="CP45" s="158"/>
      <c r="CQ45" s="162"/>
      <c r="CR45" s="162"/>
      <c r="CS45" s="162"/>
      <c r="CT45" s="165"/>
      <c r="CU45" s="102"/>
      <c r="CV45" s="96"/>
      <c r="CW45" s="96">
        <f t="shared" si="40"/>
        <v>0</v>
      </c>
      <c r="CX45" s="96"/>
      <c r="CY45" s="103"/>
      <c r="CZ45">
        <f t="shared" si="42"/>
        <v>0</v>
      </c>
      <c r="DA45" s="104"/>
      <c r="DB45" s="2"/>
      <c r="DC45" s="2"/>
      <c r="DD45" s="2"/>
      <c r="DE45" s="2"/>
      <c r="DF45" s="105"/>
      <c r="DG45" s="108"/>
      <c r="DH45" s="107"/>
      <c r="DI45" s="108">
        <f>SUM(DI35:DI44)</f>
        <v>6</v>
      </c>
      <c r="DJ45" s="108">
        <f aca="true" t="shared" si="59" ref="DJ45:DP45">SUM(DJ35:DJ44)</f>
        <v>3</v>
      </c>
      <c r="DK45" s="108">
        <f t="shared" si="59"/>
        <v>4</v>
      </c>
      <c r="DL45" s="108">
        <f t="shared" si="59"/>
        <v>4</v>
      </c>
      <c r="DM45" s="108">
        <f t="shared" si="59"/>
        <v>0</v>
      </c>
      <c r="DN45" s="108">
        <f t="shared" si="59"/>
        <v>0</v>
      </c>
      <c r="DO45" s="108">
        <f t="shared" si="59"/>
        <v>0</v>
      </c>
      <c r="DP45" s="108">
        <f t="shared" si="59"/>
        <v>0</v>
      </c>
    </row>
    <row r="46" spans="1:120" ht="12.75">
      <c r="A46" s="279" t="s">
        <v>186</v>
      </c>
      <c r="B46" s="280"/>
      <c r="C46" s="287" t="s">
        <v>180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11"/>
      <c r="Q46" s="225"/>
      <c r="R46" s="225">
        <v>5</v>
      </c>
      <c r="S46" s="225"/>
      <c r="T46" s="225"/>
      <c r="U46" s="225"/>
      <c r="V46" s="225"/>
      <c r="W46" s="261"/>
      <c r="X46" s="318">
        <v>2</v>
      </c>
      <c r="Y46" s="319"/>
      <c r="Z46" s="225">
        <f>X46*36</f>
        <v>72</v>
      </c>
      <c r="AA46" s="225"/>
      <c r="AB46" s="225"/>
      <c r="AC46" s="225">
        <f>AF46+AH46+AJ46</f>
        <v>32</v>
      </c>
      <c r="AD46" s="225"/>
      <c r="AE46" s="223"/>
      <c r="AF46" s="211">
        <v>16</v>
      </c>
      <c r="AG46" s="225"/>
      <c r="AH46" s="225"/>
      <c r="AI46" s="225"/>
      <c r="AJ46" s="225">
        <v>16</v>
      </c>
      <c r="AK46" s="225"/>
      <c r="AL46" s="225">
        <f>Z46-AC46</f>
        <v>40</v>
      </c>
      <c r="AM46" s="223"/>
      <c r="AN46" s="74"/>
      <c r="AO46" s="32"/>
      <c r="AP46" s="24"/>
      <c r="AQ46" s="32"/>
      <c r="AR46" s="32"/>
      <c r="AS46" s="32"/>
      <c r="AT46" s="29"/>
      <c r="AU46" s="32"/>
      <c r="AV46" s="24"/>
      <c r="AW46" s="32"/>
      <c r="AX46" s="32"/>
      <c r="AY46" s="32"/>
      <c r="AZ46" s="29">
        <v>1</v>
      </c>
      <c r="BA46" s="32">
        <v>0</v>
      </c>
      <c r="BB46" s="24">
        <v>1</v>
      </c>
      <c r="BC46" s="32"/>
      <c r="BD46" s="32"/>
      <c r="BE46" s="32"/>
      <c r="BF46" s="29"/>
      <c r="BG46" s="32"/>
      <c r="BH46" s="24"/>
      <c r="BI46" s="29"/>
      <c r="BJ46" s="32"/>
      <c r="BK46" s="50"/>
      <c r="BM46" s="55">
        <f t="shared" si="1"/>
        <v>50</v>
      </c>
      <c r="BN46">
        <f t="shared" si="2"/>
        <v>44.44444444444444</v>
      </c>
      <c r="BO46" s="139">
        <f t="shared" si="6"/>
        <v>0</v>
      </c>
      <c r="BP46" s="140">
        <f t="shared" si="7"/>
        <v>0</v>
      </c>
      <c r="BQ46" s="140">
        <f t="shared" si="8"/>
        <v>0</v>
      </c>
      <c r="BR46" s="141">
        <f t="shared" si="9"/>
        <v>0</v>
      </c>
      <c r="BS46" s="123">
        <f t="shared" si="10"/>
        <v>0</v>
      </c>
      <c r="BT46" s="124">
        <f t="shared" si="11"/>
        <v>0</v>
      </c>
      <c r="BU46" s="124">
        <f t="shared" si="12"/>
        <v>0</v>
      </c>
      <c r="BV46" s="125">
        <f t="shared" si="13"/>
        <v>0</v>
      </c>
      <c r="BW46" s="120">
        <f t="shared" si="14"/>
        <v>0</v>
      </c>
      <c r="BX46" s="121">
        <f t="shared" si="15"/>
        <v>0</v>
      </c>
      <c r="BY46" s="121">
        <f t="shared" si="16"/>
        <v>0</v>
      </c>
      <c r="BZ46" s="122">
        <f t="shared" si="17"/>
        <v>0</v>
      </c>
      <c r="CA46" s="162">
        <f t="shared" si="18"/>
        <v>0</v>
      </c>
      <c r="CB46" s="162">
        <f t="shared" si="19"/>
        <v>0</v>
      </c>
      <c r="CC46" s="162">
        <f t="shared" si="20"/>
        <v>0</v>
      </c>
      <c r="CD46" s="162">
        <f t="shared" si="21"/>
        <v>0</v>
      </c>
      <c r="CE46" s="139">
        <f t="shared" si="22"/>
        <v>0</v>
      </c>
      <c r="CF46" s="139">
        <f t="shared" si="23"/>
        <v>1</v>
      </c>
      <c r="CG46" s="139">
        <f t="shared" si="24"/>
        <v>0</v>
      </c>
      <c r="CH46" s="139">
        <f t="shared" si="25"/>
        <v>0</v>
      </c>
      <c r="CI46" s="123">
        <f t="shared" si="26"/>
        <v>0</v>
      </c>
      <c r="CJ46" s="123">
        <f t="shared" si="27"/>
        <v>0</v>
      </c>
      <c r="CK46" s="123">
        <f t="shared" si="28"/>
        <v>0</v>
      </c>
      <c r="CL46" s="123">
        <f t="shared" si="29"/>
        <v>0</v>
      </c>
      <c r="CM46" s="158">
        <f t="shared" si="30"/>
        <v>0</v>
      </c>
      <c r="CN46" s="158">
        <f t="shared" si="31"/>
        <v>0</v>
      </c>
      <c r="CO46" s="158">
        <f t="shared" si="32"/>
        <v>0</v>
      </c>
      <c r="CP46" s="158">
        <f t="shared" si="33"/>
        <v>0</v>
      </c>
      <c r="CQ46" s="162">
        <f t="shared" si="34"/>
        <v>0</v>
      </c>
      <c r="CR46" s="162">
        <f t="shared" si="35"/>
        <v>0</v>
      </c>
      <c r="CS46" s="162">
        <f t="shared" si="36"/>
        <v>0</v>
      </c>
      <c r="CT46" s="165">
        <f t="shared" si="37"/>
        <v>0</v>
      </c>
      <c r="CU46" s="102">
        <f t="shared" si="38"/>
        <v>0</v>
      </c>
      <c r="CV46" s="96">
        <f t="shared" si="39"/>
        <v>1</v>
      </c>
      <c r="CW46" s="96">
        <f t="shared" si="40"/>
        <v>0</v>
      </c>
      <c r="CX46" s="96">
        <f t="shared" si="41"/>
        <v>0</v>
      </c>
      <c r="CY46" s="103">
        <f aca="true" t="shared" si="60" ref="CY46:CY58">SUM(CU46:CX46)</f>
        <v>1</v>
      </c>
      <c r="CZ46">
        <f t="shared" si="42"/>
        <v>2</v>
      </c>
      <c r="DA46" s="104">
        <f aca="true" t="shared" si="61" ref="DA46:DA58">X46</f>
        <v>2</v>
      </c>
      <c r="DB46" s="2">
        <f t="shared" si="43"/>
        <v>3</v>
      </c>
      <c r="DC46" s="2">
        <f aca="true" t="shared" si="62" ref="DC46:DC58">CZ46</f>
        <v>2</v>
      </c>
      <c r="DD46" s="2">
        <f t="shared" si="44"/>
        <v>3</v>
      </c>
      <c r="DE46" s="2">
        <f t="shared" si="45"/>
        <v>3</v>
      </c>
      <c r="DF46" s="105">
        <f t="shared" si="46"/>
        <v>2</v>
      </c>
      <c r="DG46" s="108">
        <f t="shared" si="47"/>
        <v>0</v>
      </c>
      <c r="DI46" s="2">
        <f t="shared" si="48"/>
        <v>0</v>
      </c>
      <c r="DJ46" s="2">
        <f t="shared" si="49"/>
        <v>0</v>
      </c>
      <c r="DK46" s="2">
        <f t="shared" si="50"/>
        <v>0</v>
      </c>
      <c r="DL46" s="2">
        <f t="shared" si="51"/>
        <v>0</v>
      </c>
      <c r="DM46" s="2">
        <f t="shared" si="52"/>
        <v>2</v>
      </c>
      <c r="DN46" s="2">
        <f t="shared" si="53"/>
        <v>0</v>
      </c>
      <c r="DO46" s="2">
        <f t="shared" si="54"/>
        <v>0</v>
      </c>
      <c r="DP46" s="2">
        <f t="shared" si="55"/>
        <v>0</v>
      </c>
    </row>
    <row r="47" spans="1:120" ht="12.75">
      <c r="A47" s="279" t="s">
        <v>187</v>
      </c>
      <c r="B47" s="280"/>
      <c r="C47" s="264" t="s">
        <v>176</v>
      </c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26"/>
      <c r="P47" s="211"/>
      <c r="Q47" s="225"/>
      <c r="R47" s="225">
        <v>3</v>
      </c>
      <c r="S47" s="225"/>
      <c r="T47" s="225"/>
      <c r="U47" s="225"/>
      <c r="V47" s="225"/>
      <c r="W47" s="261"/>
      <c r="X47" s="318">
        <v>3</v>
      </c>
      <c r="Y47" s="319"/>
      <c r="Z47" s="225">
        <f>X47*36</f>
        <v>108</v>
      </c>
      <c r="AA47" s="225"/>
      <c r="AB47" s="225"/>
      <c r="AC47" s="225">
        <f>AF47+AH47+AJ47</f>
        <v>32</v>
      </c>
      <c r="AD47" s="225"/>
      <c r="AE47" s="223"/>
      <c r="AF47" s="211">
        <v>16</v>
      </c>
      <c r="AG47" s="225"/>
      <c r="AH47" s="225"/>
      <c r="AI47" s="225"/>
      <c r="AJ47" s="225">
        <v>16</v>
      </c>
      <c r="AK47" s="225"/>
      <c r="AL47" s="225">
        <f>Z47-AC47</f>
        <v>76</v>
      </c>
      <c r="AM47" s="223"/>
      <c r="AN47" s="52"/>
      <c r="AO47" s="31"/>
      <c r="AP47" s="41"/>
      <c r="AQ47" s="31"/>
      <c r="AR47" s="31"/>
      <c r="AS47" s="31"/>
      <c r="AT47" s="42">
        <v>1</v>
      </c>
      <c r="AU47" s="31">
        <v>0</v>
      </c>
      <c r="AV47" s="41">
        <v>1</v>
      </c>
      <c r="AW47" s="31"/>
      <c r="AX47" s="31"/>
      <c r="AY47" s="31"/>
      <c r="AZ47" s="42"/>
      <c r="BA47" s="31"/>
      <c r="BB47" s="41"/>
      <c r="BC47" s="31"/>
      <c r="BD47" s="31"/>
      <c r="BE47" s="31"/>
      <c r="BF47" s="42"/>
      <c r="BG47" s="31"/>
      <c r="BH47" s="41"/>
      <c r="BI47" s="42"/>
      <c r="BJ47" s="31"/>
      <c r="BK47" s="54"/>
      <c r="BM47" s="55">
        <f t="shared" si="1"/>
        <v>50</v>
      </c>
      <c r="BN47">
        <f t="shared" si="2"/>
        <v>29.629629629629626</v>
      </c>
      <c r="BO47" s="139">
        <f t="shared" si="6"/>
        <v>0</v>
      </c>
      <c r="BP47" s="140">
        <f t="shared" si="7"/>
        <v>0</v>
      </c>
      <c r="BQ47" s="140">
        <f t="shared" si="8"/>
        <v>0</v>
      </c>
      <c r="BR47" s="141">
        <f t="shared" si="9"/>
        <v>0</v>
      </c>
      <c r="BS47" s="123">
        <f t="shared" si="10"/>
        <v>0</v>
      </c>
      <c r="BT47" s="124">
        <f t="shared" si="11"/>
        <v>0</v>
      </c>
      <c r="BU47" s="124">
        <f t="shared" si="12"/>
        <v>0</v>
      </c>
      <c r="BV47" s="125">
        <f t="shared" si="13"/>
        <v>0</v>
      </c>
      <c r="BW47" s="120">
        <f t="shared" si="14"/>
        <v>0</v>
      </c>
      <c r="BX47" s="121">
        <f t="shared" si="15"/>
        <v>1</v>
      </c>
      <c r="BY47" s="121">
        <f t="shared" si="16"/>
        <v>0</v>
      </c>
      <c r="BZ47" s="122">
        <f t="shared" si="17"/>
        <v>0</v>
      </c>
      <c r="CA47" s="162">
        <f t="shared" si="18"/>
        <v>0</v>
      </c>
      <c r="CB47" s="162">
        <f t="shared" si="19"/>
        <v>0</v>
      </c>
      <c r="CC47" s="162">
        <f t="shared" si="20"/>
        <v>0</v>
      </c>
      <c r="CD47" s="162">
        <f t="shared" si="21"/>
        <v>0</v>
      </c>
      <c r="CE47" s="139">
        <f t="shared" si="22"/>
        <v>0</v>
      </c>
      <c r="CF47" s="139">
        <f t="shared" si="23"/>
        <v>0</v>
      </c>
      <c r="CG47" s="139">
        <f t="shared" si="24"/>
        <v>0</v>
      </c>
      <c r="CH47" s="139">
        <f t="shared" si="25"/>
        <v>0</v>
      </c>
      <c r="CI47" s="123">
        <f t="shared" si="26"/>
        <v>0</v>
      </c>
      <c r="CJ47" s="123">
        <f t="shared" si="27"/>
        <v>0</v>
      </c>
      <c r="CK47" s="123">
        <f t="shared" si="28"/>
        <v>0</v>
      </c>
      <c r="CL47" s="123">
        <f t="shared" si="29"/>
        <v>0</v>
      </c>
      <c r="CM47" s="158">
        <f t="shared" si="30"/>
        <v>0</v>
      </c>
      <c r="CN47" s="158">
        <f t="shared" si="31"/>
        <v>0</v>
      </c>
      <c r="CO47" s="158">
        <f t="shared" si="32"/>
        <v>0</v>
      </c>
      <c r="CP47" s="158">
        <f t="shared" si="33"/>
        <v>0</v>
      </c>
      <c r="CQ47" s="162">
        <f t="shared" si="34"/>
        <v>0</v>
      </c>
      <c r="CR47" s="162">
        <f t="shared" si="35"/>
        <v>0</v>
      </c>
      <c r="CS47" s="162">
        <f t="shared" si="36"/>
        <v>0</v>
      </c>
      <c r="CT47" s="165">
        <f t="shared" si="37"/>
        <v>0</v>
      </c>
      <c r="CU47" s="102">
        <f t="shared" si="38"/>
        <v>0</v>
      </c>
      <c r="CV47" s="96">
        <f t="shared" si="39"/>
        <v>1</v>
      </c>
      <c r="CW47" s="96">
        <f t="shared" si="40"/>
        <v>0</v>
      </c>
      <c r="CX47" s="96">
        <f t="shared" si="41"/>
        <v>0</v>
      </c>
      <c r="CY47" s="103">
        <f t="shared" si="60"/>
        <v>1</v>
      </c>
      <c r="CZ47">
        <f t="shared" si="42"/>
        <v>3</v>
      </c>
      <c r="DA47" s="104">
        <f t="shared" si="61"/>
        <v>3</v>
      </c>
      <c r="DB47" s="2">
        <f t="shared" si="43"/>
        <v>4</v>
      </c>
      <c r="DC47" s="2">
        <f t="shared" si="62"/>
        <v>3</v>
      </c>
      <c r="DD47" s="2">
        <f t="shared" si="44"/>
        <v>4</v>
      </c>
      <c r="DE47" s="2">
        <f t="shared" si="45"/>
        <v>4</v>
      </c>
      <c r="DF47" s="105">
        <f t="shared" si="46"/>
        <v>3</v>
      </c>
      <c r="DG47" s="108">
        <f t="shared" si="47"/>
        <v>0</v>
      </c>
      <c r="DI47" s="2">
        <f t="shared" si="48"/>
        <v>0</v>
      </c>
      <c r="DJ47" s="2">
        <f t="shared" si="49"/>
        <v>0</v>
      </c>
      <c r="DK47" s="2">
        <f t="shared" si="50"/>
        <v>3</v>
      </c>
      <c r="DL47" s="2">
        <f t="shared" si="51"/>
        <v>0</v>
      </c>
      <c r="DM47" s="2">
        <f t="shared" si="52"/>
        <v>0</v>
      </c>
      <c r="DN47" s="2">
        <f t="shared" si="53"/>
        <v>0</v>
      </c>
      <c r="DO47" s="2">
        <f t="shared" si="54"/>
        <v>0</v>
      </c>
      <c r="DP47" s="2">
        <f t="shared" si="55"/>
        <v>0</v>
      </c>
    </row>
    <row r="48" spans="1:120" ht="26.25" customHeight="1">
      <c r="A48" s="279" t="s">
        <v>188</v>
      </c>
      <c r="B48" s="280"/>
      <c r="C48" s="320" t="s">
        <v>177</v>
      </c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26"/>
      <c r="P48" s="211">
        <v>7</v>
      </c>
      <c r="Q48" s="225"/>
      <c r="R48" s="225"/>
      <c r="S48" s="225"/>
      <c r="T48" s="225"/>
      <c r="U48" s="225"/>
      <c r="V48" s="225">
        <v>8</v>
      </c>
      <c r="W48" s="261"/>
      <c r="X48" s="211">
        <v>4</v>
      </c>
      <c r="Y48" s="225"/>
      <c r="Z48" s="225">
        <f>X48*36</f>
        <v>144</v>
      </c>
      <c r="AA48" s="225"/>
      <c r="AB48" s="225"/>
      <c r="AC48" s="225">
        <f>AF48+AH48+AJ48</f>
        <v>60</v>
      </c>
      <c r="AD48" s="225"/>
      <c r="AE48" s="223"/>
      <c r="AF48" s="211">
        <v>30</v>
      </c>
      <c r="AG48" s="225"/>
      <c r="AH48" s="225"/>
      <c r="AI48" s="225"/>
      <c r="AJ48" s="225">
        <v>30</v>
      </c>
      <c r="AK48" s="225"/>
      <c r="AL48" s="225">
        <f>Z48-AC48</f>
        <v>84</v>
      </c>
      <c r="AM48" s="223"/>
      <c r="AN48" s="34"/>
      <c r="AO48" s="32"/>
      <c r="AP48" s="24"/>
      <c r="AQ48" s="32"/>
      <c r="AR48" s="32"/>
      <c r="AS48" s="32"/>
      <c r="AT48" s="29"/>
      <c r="AU48" s="32"/>
      <c r="AV48" s="24"/>
      <c r="AW48" s="32"/>
      <c r="AX48" s="32"/>
      <c r="AY48" s="32"/>
      <c r="AZ48" s="29"/>
      <c r="BA48" s="32"/>
      <c r="BB48" s="24"/>
      <c r="BC48" s="32"/>
      <c r="BD48" s="32"/>
      <c r="BE48" s="32"/>
      <c r="BF48" s="29">
        <v>2</v>
      </c>
      <c r="BG48" s="32">
        <v>0</v>
      </c>
      <c r="BH48" s="24">
        <v>2</v>
      </c>
      <c r="BI48" s="29"/>
      <c r="BJ48" s="32"/>
      <c r="BK48" s="50"/>
      <c r="BM48" s="55">
        <f t="shared" si="1"/>
        <v>50</v>
      </c>
      <c r="BN48">
        <f t="shared" si="2"/>
        <v>41.66666666666667</v>
      </c>
      <c r="BO48" s="139">
        <f t="shared" si="6"/>
        <v>0</v>
      </c>
      <c r="BP48" s="140">
        <f t="shared" si="7"/>
        <v>0</v>
      </c>
      <c r="BQ48" s="140">
        <f t="shared" si="8"/>
        <v>0</v>
      </c>
      <c r="BR48" s="141">
        <f t="shared" si="9"/>
        <v>0</v>
      </c>
      <c r="BS48" s="123">
        <f t="shared" si="10"/>
        <v>0</v>
      </c>
      <c r="BT48" s="124">
        <f t="shared" si="11"/>
        <v>0</v>
      </c>
      <c r="BU48" s="124">
        <f t="shared" si="12"/>
        <v>0</v>
      </c>
      <c r="BV48" s="125">
        <f t="shared" si="13"/>
        <v>0</v>
      </c>
      <c r="BW48" s="120">
        <f t="shared" si="14"/>
        <v>0</v>
      </c>
      <c r="BX48" s="121">
        <f t="shared" si="15"/>
        <v>0</v>
      </c>
      <c r="BY48" s="121">
        <f t="shared" si="16"/>
        <v>0</v>
      </c>
      <c r="BZ48" s="122">
        <f t="shared" si="17"/>
        <v>0</v>
      </c>
      <c r="CA48" s="162">
        <f t="shared" si="18"/>
        <v>0</v>
      </c>
      <c r="CB48" s="162">
        <f t="shared" si="19"/>
        <v>0</v>
      </c>
      <c r="CC48" s="162">
        <f t="shared" si="20"/>
        <v>0</v>
      </c>
      <c r="CD48" s="162">
        <f t="shared" si="21"/>
        <v>0</v>
      </c>
      <c r="CE48" s="139">
        <f t="shared" si="22"/>
        <v>0</v>
      </c>
      <c r="CF48" s="139">
        <f t="shared" si="23"/>
        <v>0</v>
      </c>
      <c r="CG48" s="139">
        <f t="shared" si="24"/>
        <v>0</v>
      </c>
      <c r="CH48" s="139">
        <f t="shared" si="25"/>
        <v>0</v>
      </c>
      <c r="CI48" s="123">
        <f t="shared" si="26"/>
        <v>0</v>
      </c>
      <c r="CJ48" s="123">
        <f t="shared" si="27"/>
        <v>0</v>
      </c>
      <c r="CK48" s="123">
        <f t="shared" si="28"/>
        <v>0</v>
      </c>
      <c r="CL48" s="123">
        <f t="shared" si="29"/>
        <v>0</v>
      </c>
      <c r="CM48" s="158">
        <f t="shared" si="30"/>
        <v>1</v>
      </c>
      <c r="CN48" s="158">
        <f t="shared" si="31"/>
        <v>0</v>
      </c>
      <c r="CO48" s="158">
        <f t="shared" si="32"/>
        <v>0</v>
      </c>
      <c r="CP48" s="158">
        <f t="shared" si="33"/>
        <v>0</v>
      </c>
      <c r="CQ48" s="162">
        <f t="shared" si="34"/>
        <v>0</v>
      </c>
      <c r="CR48" s="162">
        <f t="shared" si="35"/>
        <v>0</v>
      </c>
      <c r="CS48" s="162">
        <f t="shared" si="36"/>
        <v>0</v>
      </c>
      <c r="CT48" s="165">
        <f t="shared" si="37"/>
        <v>1</v>
      </c>
      <c r="CU48" s="102">
        <f t="shared" si="38"/>
        <v>1</v>
      </c>
      <c r="CV48" s="96">
        <f t="shared" si="39"/>
        <v>0</v>
      </c>
      <c r="CW48" s="96">
        <f t="shared" si="40"/>
        <v>0</v>
      </c>
      <c r="CX48" s="96">
        <f t="shared" si="41"/>
        <v>1</v>
      </c>
      <c r="CY48" s="103">
        <f t="shared" si="60"/>
        <v>2</v>
      </c>
      <c r="CZ48">
        <f t="shared" si="42"/>
        <v>2</v>
      </c>
      <c r="DA48" s="104">
        <f t="shared" si="61"/>
        <v>4</v>
      </c>
      <c r="DB48" s="2">
        <f t="shared" si="43"/>
        <v>2</v>
      </c>
      <c r="DC48" s="2">
        <f t="shared" si="62"/>
        <v>2</v>
      </c>
      <c r="DD48" s="2">
        <f t="shared" si="44"/>
        <v>2</v>
      </c>
      <c r="DE48" s="2">
        <f t="shared" si="45"/>
        <v>2</v>
      </c>
      <c r="DF48" s="105">
        <f t="shared" si="46"/>
        <v>4</v>
      </c>
      <c r="DG48" s="108">
        <f t="shared" si="47"/>
        <v>0</v>
      </c>
      <c r="DI48" s="2">
        <f t="shared" si="48"/>
        <v>0</v>
      </c>
      <c r="DJ48" s="2">
        <f t="shared" si="49"/>
        <v>0</v>
      </c>
      <c r="DK48" s="2">
        <f t="shared" si="50"/>
        <v>0</v>
      </c>
      <c r="DL48" s="2">
        <f t="shared" si="51"/>
        <v>0</v>
      </c>
      <c r="DM48" s="2">
        <f t="shared" si="52"/>
        <v>0</v>
      </c>
      <c r="DN48" s="2">
        <f t="shared" si="53"/>
        <v>0</v>
      </c>
      <c r="DO48" s="183">
        <v>3</v>
      </c>
      <c r="DP48" s="183">
        <v>1</v>
      </c>
    </row>
    <row r="49" spans="1:120" ht="12.75" customHeight="1" hidden="1">
      <c r="A49" s="279" t="s">
        <v>309</v>
      </c>
      <c r="B49" s="280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26"/>
      <c r="P49" s="211"/>
      <c r="Q49" s="225"/>
      <c r="R49" s="225"/>
      <c r="S49" s="225"/>
      <c r="T49" s="225"/>
      <c r="U49" s="225"/>
      <c r="V49" s="225"/>
      <c r="W49" s="261"/>
      <c r="X49" s="211"/>
      <c r="Y49" s="225"/>
      <c r="Z49" s="225">
        <f aca="true" t="shared" si="63" ref="Z49:Z58">X49*36</f>
        <v>0</v>
      </c>
      <c r="AA49" s="225"/>
      <c r="AB49" s="225"/>
      <c r="AC49" s="225">
        <f aca="true" t="shared" si="64" ref="AC49:AC58">AF49+AH49+AJ49</f>
        <v>0</v>
      </c>
      <c r="AD49" s="225"/>
      <c r="AE49" s="223"/>
      <c r="AF49" s="211"/>
      <c r="AG49" s="225"/>
      <c r="AH49" s="225"/>
      <c r="AI49" s="225"/>
      <c r="AJ49" s="225"/>
      <c r="AK49" s="225"/>
      <c r="AL49" s="225">
        <f aca="true" t="shared" si="65" ref="AL49:AL58">Z49-AC49</f>
        <v>0</v>
      </c>
      <c r="AM49" s="223"/>
      <c r="AN49" s="34"/>
      <c r="AO49" s="32"/>
      <c r="AP49" s="24"/>
      <c r="AQ49" s="32"/>
      <c r="AR49" s="32"/>
      <c r="AS49" s="32"/>
      <c r="AT49" s="29"/>
      <c r="AU49" s="32"/>
      <c r="AV49" s="24"/>
      <c r="AW49" s="32"/>
      <c r="AX49" s="32"/>
      <c r="AY49" s="32"/>
      <c r="AZ49" s="29"/>
      <c r="BA49" s="32"/>
      <c r="BB49" s="24"/>
      <c r="BC49" s="32"/>
      <c r="BD49" s="32"/>
      <c r="BE49" s="32"/>
      <c r="BF49" s="29"/>
      <c r="BG49" s="32"/>
      <c r="BH49" s="24"/>
      <c r="BI49" s="29"/>
      <c r="BJ49" s="32"/>
      <c r="BK49" s="50"/>
      <c r="BM49" s="55" t="e">
        <f t="shared" si="1"/>
        <v>#DIV/0!</v>
      </c>
      <c r="BN49" t="e">
        <f t="shared" si="2"/>
        <v>#DIV/0!</v>
      </c>
      <c r="BO49" s="139">
        <f t="shared" si="6"/>
        <v>0</v>
      </c>
      <c r="BP49" s="140">
        <f t="shared" si="7"/>
        <v>0</v>
      </c>
      <c r="BQ49" s="140">
        <f t="shared" si="8"/>
        <v>0</v>
      </c>
      <c r="BR49" s="141">
        <f t="shared" si="9"/>
        <v>0</v>
      </c>
      <c r="BS49" s="123">
        <f t="shared" si="10"/>
        <v>0</v>
      </c>
      <c r="BT49" s="124">
        <f t="shared" si="11"/>
        <v>0</v>
      </c>
      <c r="BU49" s="124">
        <f t="shared" si="12"/>
        <v>0</v>
      </c>
      <c r="BV49" s="125">
        <f t="shared" si="13"/>
        <v>0</v>
      </c>
      <c r="BW49" s="120">
        <f t="shared" si="14"/>
        <v>0</v>
      </c>
      <c r="BX49" s="121">
        <f t="shared" si="15"/>
        <v>0</v>
      </c>
      <c r="BY49" s="121">
        <f t="shared" si="16"/>
        <v>0</v>
      </c>
      <c r="BZ49" s="122">
        <f t="shared" si="17"/>
        <v>0</v>
      </c>
      <c r="CA49" s="162">
        <f t="shared" si="18"/>
        <v>0</v>
      </c>
      <c r="CB49" s="162">
        <f t="shared" si="19"/>
        <v>0</v>
      </c>
      <c r="CC49" s="162">
        <f t="shared" si="20"/>
        <v>0</v>
      </c>
      <c r="CD49" s="162">
        <f t="shared" si="21"/>
        <v>0</v>
      </c>
      <c r="CE49" s="139">
        <f t="shared" si="22"/>
        <v>0</v>
      </c>
      <c r="CF49" s="139">
        <f t="shared" si="23"/>
        <v>0</v>
      </c>
      <c r="CG49" s="139">
        <f t="shared" si="24"/>
        <v>0</v>
      </c>
      <c r="CH49" s="139">
        <f t="shared" si="25"/>
        <v>0</v>
      </c>
      <c r="CI49" s="123">
        <f t="shared" si="26"/>
        <v>0</v>
      </c>
      <c r="CJ49" s="123">
        <f t="shared" si="27"/>
        <v>0</v>
      </c>
      <c r="CK49" s="123">
        <f t="shared" si="28"/>
        <v>0</v>
      </c>
      <c r="CL49" s="123">
        <f t="shared" si="29"/>
        <v>0</v>
      </c>
      <c r="CM49" s="158">
        <f t="shared" si="30"/>
        <v>0</v>
      </c>
      <c r="CN49" s="158">
        <f t="shared" si="31"/>
        <v>0</v>
      </c>
      <c r="CO49" s="158">
        <f t="shared" si="32"/>
        <v>0</v>
      </c>
      <c r="CP49" s="158">
        <f t="shared" si="33"/>
        <v>0</v>
      </c>
      <c r="CQ49" s="162">
        <f t="shared" si="34"/>
        <v>0</v>
      </c>
      <c r="CR49" s="162">
        <f t="shared" si="35"/>
        <v>0</v>
      </c>
      <c r="CS49" s="162">
        <f t="shared" si="36"/>
        <v>0</v>
      </c>
      <c r="CT49" s="165">
        <f t="shared" si="37"/>
        <v>0</v>
      </c>
      <c r="CU49" s="102">
        <f t="shared" si="38"/>
        <v>0</v>
      </c>
      <c r="CV49" s="96">
        <f t="shared" si="39"/>
        <v>0</v>
      </c>
      <c r="CW49" s="96">
        <f t="shared" si="40"/>
        <v>0</v>
      </c>
      <c r="CX49" s="96">
        <f t="shared" si="41"/>
        <v>0</v>
      </c>
      <c r="CY49" s="103">
        <f t="shared" si="60"/>
        <v>0</v>
      </c>
      <c r="CZ49">
        <f t="shared" si="42"/>
        <v>0</v>
      </c>
      <c r="DA49" s="104">
        <f t="shared" si="61"/>
        <v>0</v>
      </c>
      <c r="DB49" s="2">
        <f t="shared" si="43"/>
        <v>0</v>
      </c>
      <c r="DC49" s="2">
        <f t="shared" si="62"/>
        <v>0</v>
      </c>
      <c r="DD49" s="2">
        <f t="shared" si="44"/>
        <v>0</v>
      </c>
      <c r="DE49" s="2">
        <f t="shared" si="45"/>
        <v>0</v>
      </c>
      <c r="DF49" s="105">
        <f t="shared" si="46"/>
        <v>0</v>
      </c>
      <c r="DG49" s="108">
        <f t="shared" si="47"/>
        <v>0</v>
      </c>
      <c r="DI49" s="2">
        <f t="shared" si="48"/>
        <v>0</v>
      </c>
      <c r="DJ49" s="2">
        <f t="shared" si="49"/>
        <v>0</v>
      </c>
      <c r="DK49" s="2">
        <f t="shared" si="50"/>
        <v>0</v>
      </c>
      <c r="DL49" s="2">
        <f t="shared" si="51"/>
        <v>0</v>
      </c>
      <c r="DM49" s="2">
        <f t="shared" si="52"/>
        <v>0</v>
      </c>
      <c r="DN49" s="2">
        <f t="shared" si="53"/>
        <v>0</v>
      </c>
      <c r="DO49" s="2">
        <f t="shared" si="54"/>
        <v>0</v>
      </c>
      <c r="DP49" s="2">
        <f t="shared" si="55"/>
        <v>0</v>
      </c>
    </row>
    <row r="50" spans="1:120" ht="12.75" customHeight="1" hidden="1">
      <c r="A50" s="279" t="s">
        <v>322</v>
      </c>
      <c r="B50" s="280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26"/>
      <c r="P50" s="211"/>
      <c r="Q50" s="225"/>
      <c r="R50" s="225"/>
      <c r="S50" s="225"/>
      <c r="T50" s="225"/>
      <c r="U50" s="225"/>
      <c r="V50" s="225"/>
      <c r="W50" s="261"/>
      <c r="X50" s="211"/>
      <c r="Y50" s="225"/>
      <c r="Z50" s="225">
        <f t="shared" si="63"/>
        <v>0</v>
      </c>
      <c r="AA50" s="225"/>
      <c r="AB50" s="225"/>
      <c r="AC50" s="225">
        <f t="shared" si="64"/>
        <v>0</v>
      </c>
      <c r="AD50" s="225"/>
      <c r="AE50" s="223"/>
      <c r="AF50" s="211"/>
      <c r="AG50" s="225"/>
      <c r="AH50" s="225"/>
      <c r="AI50" s="225"/>
      <c r="AJ50" s="225"/>
      <c r="AK50" s="225"/>
      <c r="AL50" s="225">
        <f t="shared" si="65"/>
        <v>0</v>
      </c>
      <c r="AM50" s="223"/>
      <c r="AN50" s="34"/>
      <c r="AO50" s="32"/>
      <c r="AP50" s="24"/>
      <c r="AQ50" s="32"/>
      <c r="AR50" s="32"/>
      <c r="AS50" s="32"/>
      <c r="AT50" s="29"/>
      <c r="AU50" s="32"/>
      <c r="AV50" s="24"/>
      <c r="AW50" s="32"/>
      <c r="AX50" s="32"/>
      <c r="AY50" s="32"/>
      <c r="AZ50" s="29"/>
      <c r="BA50" s="32"/>
      <c r="BB50" s="24"/>
      <c r="BC50" s="32"/>
      <c r="BD50" s="32"/>
      <c r="BE50" s="32"/>
      <c r="BF50" s="29"/>
      <c r="BG50" s="32"/>
      <c r="BH50" s="24"/>
      <c r="BI50" s="29"/>
      <c r="BJ50" s="32"/>
      <c r="BK50" s="50"/>
      <c r="BM50" s="55" t="e">
        <f t="shared" si="1"/>
        <v>#DIV/0!</v>
      </c>
      <c r="BN50" t="e">
        <f t="shared" si="2"/>
        <v>#DIV/0!</v>
      </c>
      <c r="BO50" s="139">
        <f t="shared" si="6"/>
        <v>0</v>
      </c>
      <c r="BP50" s="140">
        <f t="shared" si="7"/>
        <v>0</v>
      </c>
      <c r="BQ50" s="140">
        <f t="shared" si="8"/>
        <v>0</v>
      </c>
      <c r="BR50" s="141">
        <f t="shared" si="9"/>
        <v>0</v>
      </c>
      <c r="BS50" s="123">
        <f t="shared" si="10"/>
        <v>0</v>
      </c>
      <c r="BT50" s="124">
        <f t="shared" si="11"/>
        <v>0</v>
      </c>
      <c r="BU50" s="124">
        <f t="shared" si="12"/>
        <v>0</v>
      </c>
      <c r="BV50" s="125">
        <f t="shared" si="13"/>
        <v>0</v>
      </c>
      <c r="BW50" s="120">
        <f t="shared" si="14"/>
        <v>0</v>
      </c>
      <c r="BX50" s="121">
        <f t="shared" si="15"/>
        <v>0</v>
      </c>
      <c r="BY50" s="121">
        <f t="shared" si="16"/>
        <v>0</v>
      </c>
      <c r="BZ50" s="122">
        <f t="shared" si="17"/>
        <v>0</v>
      </c>
      <c r="CA50" s="162">
        <f t="shared" si="18"/>
        <v>0</v>
      </c>
      <c r="CB50" s="162">
        <f t="shared" si="19"/>
        <v>0</v>
      </c>
      <c r="CC50" s="162">
        <f t="shared" si="20"/>
        <v>0</v>
      </c>
      <c r="CD50" s="162">
        <f t="shared" si="21"/>
        <v>0</v>
      </c>
      <c r="CE50" s="139">
        <f t="shared" si="22"/>
        <v>0</v>
      </c>
      <c r="CF50" s="139">
        <f t="shared" si="23"/>
        <v>0</v>
      </c>
      <c r="CG50" s="139">
        <f t="shared" si="24"/>
        <v>0</v>
      </c>
      <c r="CH50" s="139">
        <f t="shared" si="25"/>
        <v>0</v>
      </c>
      <c r="CI50" s="123">
        <f t="shared" si="26"/>
        <v>0</v>
      </c>
      <c r="CJ50" s="123">
        <f t="shared" si="27"/>
        <v>0</v>
      </c>
      <c r="CK50" s="123">
        <f t="shared" si="28"/>
        <v>0</v>
      </c>
      <c r="CL50" s="123">
        <f t="shared" si="29"/>
        <v>0</v>
      </c>
      <c r="CM50" s="158">
        <f t="shared" si="30"/>
        <v>0</v>
      </c>
      <c r="CN50" s="158">
        <f t="shared" si="31"/>
        <v>0</v>
      </c>
      <c r="CO50" s="158">
        <f t="shared" si="32"/>
        <v>0</v>
      </c>
      <c r="CP50" s="158">
        <f t="shared" si="33"/>
        <v>0</v>
      </c>
      <c r="CQ50" s="162">
        <f t="shared" si="34"/>
        <v>0</v>
      </c>
      <c r="CR50" s="162">
        <f t="shared" si="35"/>
        <v>0</v>
      </c>
      <c r="CS50" s="162">
        <f t="shared" si="36"/>
        <v>0</v>
      </c>
      <c r="CT50" s="165">
        <f t="shared" si="37"/>
        <v>0</v>
      </c>
      <c r="CU50" s="102">
        <f t="shared" si="38"/>
        <v>0</v>
      </c>
      <c r="CV50" s="96">
        <f t="shared" si="39"/>
        <v>0</v>
      </c>
      <c r="CW50" s="96">
        <f t="shared" si="40"/>
        <v>0</v>
      </c>
      <c r="CX50" s="96">
        <f t="shared" si="41"/>
        <v>0</v>
      </c>
      <c r="CY50" s="103">
        <f t="shared" si="60"/>
        <v>0</v>
      </c>
      <c r="CZ50">
        <f t="shared" si="42"/>
        <v>0</v>
      </c>
      <c r="DA50" s="104">
        <f t="shared" si="61"/>
        <v>0</v>
      </c>
      <c r="DB50" s="2">
        <f t="shared" si="43"/>
        <v>0</v>
      </c>
      <c r="DC50" s="2">
        <f t="shared" si="62"/>
        <v>0</v>
      </c>
      <c r="DD50" s="2">
        <f t="shared" si="44"/>
        <v>0</v>
      </c>
      <c r="DE50" s="2">
        <f t="shared" si="45"/>
        <v>0</v>
      </c>
      <c r="DF50" s="105">
        <f t="shared" si="46"/>
        <v>0</v>
      </c>
      <c r="DG50" s="108">
        <f t="shared" si="47"/>
        <v>0</v>
      </c>
      <c r="DI50" s="2">
        <f t="shared" si="48"/>
        <v>0</v>
      </c>
      <c r="DJ50" s="2">
        <f t="shared" si="49"/>
        <v>0</v>
      </c>
      <c r="DK50" s="2">
        <f t="shared" si="50"/>
        <v>0</v>
      </c>
      <c r="DL50" s="2">
        <f t="shared" si="51"/>
        <v>0</v>
      </c>
      <c r="DM50" s="2">
        <f t="shared" si="52"/>
        <v>0</v>
      </c>
      <c r="DN50" s="2">
        <f t="shared" si="53"/>
        <v>0</v>
      </c>
      <c r="DO50" s="2">
        <f t="shared" si="54"/>
        <v>0</v>
      </c>
      <c r="DP50" s="2">
        <f t="shared" si="55"/>
        <v>0</v>
      </c>
    </row>
    <row r="51" spans="1:120" ht="12.75" customHeight="1" hidden="1">
      <c r="A51" s="279" t="s">
        <v>323</v>
      </c>
      <c r="B51" s="280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26"/>
      <c r="P51" s="211"/>
      <c r="Q51" s="225"/>
      <c r="R51" s="225"/>
      <c r="S51" s="225"/>
      <c r="T51" s="225"/>
      <c r="U51" s="225"/>
      <c r="V51" s="225"/>
      <c r="W51" s="261"/>
      <c r="X51" s="211"/>
      <c r="Y51" s="225"/>
      <c r="Z51" s="225">
        <f t="shared" si="63"/>
        <v>0</v>
      </c>
      <c r="AA51" s="225"/>
      <c r="AB51" s="225"/>
      <c r="AC51" s="225">
        <f t="shared" si="64"/>
        <v>0</v>
      </c>
      <c r="AD51" s="225"/>
      <c r="AE51" s="223"/>
      <c r="AF51" s="211"/>
      <c r="AG51" s="225"/>
      <c r="AH51" s="225"/>
      <c r="AI51" s="225"/>
      <c r="AJ51" s="225"/>
      <c r="AK51" s="225"/>
      <c r="AL51" s="225">
        <f t="shared" si="65"/>
        <v>0</v>
      </c>
      <c r="AM51" s="223"/>
      <c r="AN51" s="52"/>
      <c r="AO51" s="31"/>
      <c r="AP51" s="41"/>
      <c r="AQ51" s="31"/>
      <c r="AR51" s="31"/>
      <c r="AS51" s="31"/>
      <c r="AT51" s="42"/>
      <c r="AU51" s="31"/>
      <c r="AV51" s="41"/>
      <c r="AW51" s="31"/>
      <c r="AX51" s="31"/>
      <c r="AY51" s="31"/>
      <c r="AZ51" s="42"/>
      <c r="BA51" s="31"/>
      <c r="BB51" s="41"/>
      <c r="BC51" s="31"/>
      <c r="BD51" s="31"/>
      <c r="BE51" s="31"/>
      <c r="BF51" s="42"/>
      <c r="BG51" s="31"/>
      <c r="BH51" s="41"/>
      <c r="BI51" s="42"/>
      <c r="BJ51" s="31"/>
      <c r="BK51" s="54"/>
      <c r="BM51" s="55" t="e">
        <f t="shared" si="1"/>
        <v>#DIV/0!</v>
      </c>
      <c r="BN51" t="e">
        <f t="shared" si="2"/>
        <v>#DIV/0!</v>
      </c>
      <c r="BO51" s="139">
        <f t="shared" si="6"/>
        <v>0</v>
      </c>
      <c r="BP51" s="140">
        <f t="shared" si="7"/>
        <v>0</v>
      </c>
      <c r="BQ51" s="140">
        <f t="shared" si="8"/>
        <v>0</v>
      </c>
      <c r="BR51" s="141">
        <f t="shared" si="9"/>
        <v>0</v>
      </c>
      <c r="BS51" s="123">
        <f t="shared" si="10"/>
        <v>0</v>
      </c>
      <c r="BT51" s="124">
        <f t="shared" si="11"/>
        <v>0</v>
      </c>
      <c r="BU51" s="124">
        <f t="shared" si="12"/>
        <v>0</v>
      </c>
      <c r="BV51" s="125">
        <f t="shared" si="13"/>
        <v>0</v>
      </c>
      <c r="BW51" s="120">
        <f t="shared" si="14"/>
        <v>0</v>
      </c>
      <c r="BX51" s="121">
        <f t="shared" si="15"/>
        <v>0</v>
      </c>
      <c r="BY51" s="121">
        <f t="shared" si="16"/>
        <v>0</v>
      </c>
      <c r="BZ51" s="122">
        <f t="shared" si="17"/>
        <v>0</v>
      </c>
      <c r="CA51" s="162">
        <f t="shared" si="18"/>
        <v>0</v>
      </c>
      <c r="CB51" s="162">
        <f t="shared" si="19"/>
        <v>0</v>
      </c>
      <c r="CC51" s="162">
        <f t="shared" si="20"/>
        <v>0</v>
      </c>
      <c r="CD51" s="162">
        <f t="shared" si="21"/>
        <v>0</v>
      </c>
      <c r="CE51" s="139">
        <f t="shared" si="22"/>
        <v>0</v>
      </c>
      <c r="CF51" s="139">
        <f t="shared" si="23"/>
        <v>0</v>
      </c>
      <c r="CG51" s="139">
        <f t="shared" si="24"/>
        <v>0</v>
      </c>
      <c r="CH51" s="139">
        <f t="shared" si="25"/>
        <v>0</v>
      </c>
      <c r="CI51" s="123">
        <f t="shared" si="26"/>
        <v>0</v>
      </c>
      <c r="CJ51" s="123">
        <f t="shared" si="27"/>
        <v>0</v>
      </c>
      <c r="CK51" s="123">
        <f t="shared" si="28"/>
        <v>0</v>
      </c>
      <c r="CL51" s="123">
        <f t="shared" si="29"/>
        <v>0</v>
      </c>
      <c r="CM51" s="158">
        <f t="shared" si="30"/>
        <v>0</v>
      </c>
      <c r="CN51" s="158">
        <f t="shared" si="31"/>
        <v>0</v>
      </c>
      <c r="CO51" s="158">
        <f t="shared" si="32"/>
        <v>0</v>
      </c>
      <c r="CP51" s="158">
        <f t="shared" si="33"/>
        <v>0</v>
      </c>
      <c r="CQ51" s="162">
        <f t="shared" si="34"/>
        <v>0</v>
      </c>
      <c r="CR51" s="162">
        <f t="shared" si="35"/>
        <v>0</v>
      </c>
      <c r="CS51" s="162">
        <f t="shared" si="36"/>
        <v>0</v>
      </c>
      <c r="CT51" s="165">
        <f t="shared" si="37"/>
        <v>0</v>
      </c>
      <c r="CU51" s="102">
        <f t="shared" si="38"/>
        <v>0</v>
      </c>
      <c r="CV51" s="96">
        <f t="shared" si="39"/>
        <v>0</v>
      </c>
      <c r="CW51" s="96">
        <f t="shared" si="40"/>
        <v>0</v>
      </c>
      <c r="CX51" s="96">
        <f t="shared" si="41"/>
        <v>0</v>
      </c>
      <c r="CY51" s="103">
        <f t="shared" si="60"/>
        <v>0</v>
      </c>
      <c r="CZ51">
        <f t="shared" si="42"/>
        <v>0</v>
      </c>
      <c r="DA51" s="104">
        <f t="shared" si="61"/>
        <v>0</v>
      </c>
      <c r="DB51" s="2">
        <f t="shared" si="43"/>
        <v>0</v>
      </c>
      <c r="DC51" s="2">
        <f t="shared" si="62"/>
        <v>0</v>
      </c>
      <c r="DD51" s="2">
        <f t="shared" si="44"/>
        <v>0</v>
      </c>
      <c r="DE51" s="2">
        <f t="shared" si="45"/>
        <v>0</v>
      </c>
      <c r="DF51" s="105">
        <f t="shared" si="46"/>
        <v>0</v>
      </c>
      <c r="DG51" s="108">
        <f t="shared" si="47"/>
        <v>0</v>
      </c>
      <c r="DI51" s="2">
        <f t="shared" si="48"/>
        <v>0</v>
      </c>
      <c r="DJ51" s="2">
        <f t="shared" si="49"/>
        <v>0</v>
      </c>
      <c r="DK51" s="2">
        <f t="shared" si="50"/>
        <v>0</v>
      </c>
      <c r="DL51" s="2">
        <f t="shared" si="51"/>
        <v>0</v>
      </c>
      <c r="DM51" s="2">
        <f t="shared" si="52"/>
        <v>0</v>
      </c>
      <c r="DN51" s="2">
        <f t="shared" si="53"/>
        <v>0</v>
      </c>
      <c r="DO51" s="2">
        <f t="shared" si="54"/>
        <v>0</v>
      </c>
      <c r="DP51" s="2">
        <f t="shared" si="55"/>
        <v>0</v>
      </c>
    </row>
    <row r="52" spans="1:120" ht="12.75" customHeight="1" hidden="1">
      <c r="A52" s="279" t="s">
        <v>324</v>
      </c>
      <c r="B52" s="280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26"/>
      <c r="P52" s="211"/>
      <c r="Q52" s="225"/>
      <c r="R52" s="225"/>
      <c r="S52" s="225"/>
      <c r="T52" s="225"/>
      <c r="U52" s="225"/>
      <c r="V52" s="225"/>
      <c r="W52" s="261"/>
      <c r="X52" s="211"/>
      <c r="Y52" s="225"/>
      <c r="Z52" s="225">
        <f t="shared" si="63"/>
        <v>0</v>
      </c>
      <c r="AA52" s="225"/>
      <c r="AB52" s="225"/>
      <c r="AC52" s="225">
        <f t="shared" si="64"/>
        <v>0</v>
      </c>
      <c r="AD52" s="225"/>
      <c r="AE52" s="223"/>
      <c r="AF52" s="211"/>
      <c r="AG52" s="225"/>
      <c r="AH52" s="225"/>
      <c r="AI52" s="225"/>
      <c r="AJ52" s="225"/>
      <c r="AK52" s="225"/>
      <c r="AL52" s="225">
        <f t="shared" si="65"/>
        <v>0</v>
      </c>
      <c r="AM52" s="223"/>
      <c r="AN52" s="34"/>
      <c r="AO52" s="32"/>
      <c r="AP52" s="24"/>
      <c r="AQ52" s="32"/>
      <c r="AR52" s="32"/>
      <c r="AS52" s="32"/>
      <c r="AT52" s="29"/>
      <c r="AU52" s="32"/>
      <c r="AV52" s="24"/>
      <c r="AW52" s="32"/>
      <c r="AX52" s="32"/>
      <c r="AY52" s="32"/>
      <c r="AZ52" s="29"/>
      <c r="BA52" s="32"/>
      <c r="BB52" s="24"/>
      <c r="BC52" s="32"/>
      <c r="BD52" s="32"/>
      <c r="BE52" s="32"/>
      <c r="BF52" s="29"/>
      <c r="BG52" s="32"/>
      <c r="BH52" s="24"/>
      <c r="BI52" s="29"/>
      <c r="BJ52" s="32"/>
      <c r="BK52" s="50"/>
      <c r="BM52" s="55" t="e">
        <f t="shared" si="1"/>
        <v>#DIV/0!</v>
      </c>
      <c r="BN52" t="e">
        <f t="shared" si="2"/>
        <v>#DIV/0!</v>
      </c>
      <c r="BO52" s="139">
        <f t="shared" si="6"/>
        <v>0</v>
      </c>
      <c r="BP52" s="140">
        <f t="shared" si="7"/>
        <v>0</v>
      </c>
      <c r="BQ52" s="140">
        <f t="shared" si="8"/>
        <v>0</v>
      </c>
      <c r="BR52" s="141">
        <f t="shared" si="9"/>
        <v>0</v>
      </c>
      <c r="BS52" s="123">
        <f t="shared" si="10"/>
        <v>0</v>
      </c>
      <c r="BT52" s="124">
        <f t="shared" si="11"/>
        <v>0</v>
      </c>
      <c r="BU52" s="124">
        <f t="shared" si="12"/>
        <v>0</v>
      </c>
      <c r="BV52" s="125">
        <f t="shared" si="13"/>
        <v>0</v>
      </c>
      <c r="BW52" s="120">
        <f t="shared" si="14"/>
        <v>0</v>
      </c>
      <c r="BX52" s="121">
        <f t="shared" si="15"/>
        <v>0</v>
      </c>
      <c r="BY52" s="121">
        <f t="shared" si="16"/>
        <v>0</v>
      </c>
      <c r="BZ52" s="122">
        <f t="shared" si="17"/>
        <v>0</v>
      </c>
      <c r="CA52" s="162">
        <f t="shared" si="18"/>
        <v>0</v>
      </c>
      <c r="CB52" s="162">
        <f t="shared" si="19"/>
        <v>0</v>
      </c>
      <c r="CC52" s="162">
        <f t="shared" si="20"/>
        <v>0</v>
      </c>
      <c r="CD52" s="162">
        <f t="shared" si="21"/>
        <v>0</v>
      </c>
      <c r="CE52" s="139">
        <f t="shared" si="22"/>
        <v>0</v>
      </c>
      <c r="CF52" s="139">
        <f t="shared" si="23"/>
        <v>0</v>
      </c>
      <c r="CG52" s="139">
        <f t="shared" si="24"/>
        <v>0</v>
      </c>
      <c r="CH52" s="139">
        <f t="shared" si="25"/>
        <v>0</v>
      </c>
      <c r="CI52" s="123">
        <f t="shared" si="26"/>
        <v>0</v>
      </c>
      <c r="CJ52" s="123">
        <f t="shared" si="27"/>
        <v>0</v>
      </c>
      <c r="CK52" s="123">
        <f t="shared" si="28"/>
        <v>0</v>
      </c>
      <c r="CL52" s="123">
        <f t="shared" si="29"/>
        <v>0</v>
      </c>
      <c r="CM52" s="158">
        <f t="shared" si="30"/>
        <v>0</v>
      </c>
      <c r="CN52" s="158">
        <f t="shared" si="31"/>
        <v>0</v>
      </c>
      <c r="CO52" s="158">
        <f t="shared" si="32"/>
        <v>0</v>
      </c>
      <c r="CP52" s="158">
        <f t="shared" si="33"/>
        <v>0</v>
      </c>
      <c r="CQ52" s="162">
        <f t="shared" si="34"/>
        <v>0</v>
      </c>
      <c r="CR52" s="162">
        <f t="shared" si="35"/>
        <v>0</v>
      </c>
      <c r="CS52" s="162">
        <f t="shared" si="36"/>
        <v>0</v>
      </c>
      <c r="CT52" s="165">
        <f t="shared" si="37"/>
        <v>0</v>
      </c>
      <c r="CU52" s="102">
        <f t="shared" si="38"/>
        <v>0</v>
      </c>
      <c r="CV52" s="96">
        <f t="shared" si="39"/>
        <v>0</v>
      </c>
      <c r="CW52" s="96">
        <f t="shared" si="40"/>
        <v>0</v>
      </c>
      <c r="CX52" s="96">
        <f t="shared" si="41"/>
        <v>0</v>
      </c>
      <c r="CY52" s="103">
        <f t="shared" si="60"/>
        <v>0</v>
      </c>
      <c r="CZ52">
        <f t="shared" si="42"/>
        <v>0</v>
      </c>
      <c r="DA52" s="104">
        <f t="shared" si="61"/>
        <v>0</v>
      </c>
      <c r="DB52" s="2">
        <f t="shared" si="43"/>
        <v>0</v>
      </c>
      <c r="DC52" s="2">
        <f t="shared" si="62"/>
        <v>0</v>
      </c>
      <c r="DD52" s="2">
        <f t="shared" si="44"/>
        <v>0</v>
      </c>
      <c r="DE52" s="2">
        <f t="shared" si="45"/>
        <v>0</v>
      </c>
      <c r="DF52" s="105">
        <f t="shared" si="46"/>
        <v>0</v>
      </c>
      <c r="DG52" s="108">
        <f t="shared" si="47"/>
        <v>0</v>
      </c>
      <c r="DI52" s="2">
        <f t="shared" si="48"/>
        <v>0</v>
      </c>
      <c r="DJ52" s="2">
        <f t="shared" si="49"/>
        <v>0</v>
      </c>
      <c r="DK52" s="2">
        <f t="shared" si="50"/>
        <v>0</v>
      </c>
      <c r="DL52" s="2">
        <f t="shared" si="51"/>
        <v>0</v>
      </c>
      <c r="DM52" s="2">
        <f t="shared" si="52"/>
        <v>0</v>
      </c>
      <c r="DN52" s="2">
        <f t="shared" si="53"/>
        <v>0</v>
      </c>
      <c r="DO52" s="2">
        <f t="shared" si="54"/>
        <v>0</v>
      </c>
      <c r="DP52" s="2">
        <f t="shared" si="55"/>
        <v>0</v>
      </c>
    </row>
    <row r="53" spans="1:120" ht="12.75" customHeight="1" hidden="1">
      <c r="A53" s="279" t="s">
        <v>325</v>
      </c>
      <c r="B53" s="280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26"/>
      <c r="P53" s="211"/>
      <c r="Q53" s="225"/>
      <c r="R53" s="225"/>
      <c r="S53" s="225"/>
      <c r="T53" s="225"/>
      <c r="U53" s="225"/>
      <c r="V53" s="225"/>
      <c r="W53" s="261"/>
      <c r="X53" s="211"/>
      <c r="Y53" s="225"/>
      <c r="Z53" s="225">
        <f t="shared" si="63"/>
        <v>0</v>
      </c>
      <c r="AA53" s="225"/>
      <c r="AB53" s="225"/>
      <c r="AC53" s="225">
        <f t="shared" si="64"/>
        <v>0</v>
      </c>
      <c r="AD53" s="225"/>
      <c r="AE53" s="223"/>
      <c r="AF53" s="211"/>
      <c r="AG53" s="225"/>
      <c r="AH53" s="225"/>
      <c r="AI53" s="225"/>
      <c r="AJ53" s="225"/>
      <c r="AK53" s="225"/>
      <c r="AL53" s="225">
        <f t="shared" si="65"/>
        <v>0</v>
      </c>
      <c r="AM53" s="223"/>
      <c r="AN53" s="52"/>
      <c r="AO53" s="31"/>
      <c r="AP53" s="41"/>
      <c r="AQ53" s="31"/>
      <c r="AR53" s="31"/>
      <c r="AS53" s="31"/>
      <c r="AT53" s="42"/>
      <c r="AU53" s="31"/>
      <c r="AV53" s="41"/>
      <c r="AW53" s="31"/>
      <c r="AX53" s="31"/>
      <c r="AY53" s="31"/>
      <c r="AZ53" s="42"/>
      <c r="BA53" s="31"/>
      <c r="BB53" s="41"/>
      <c r="BC53" s="31"/>
      <c r="BD53" s="31"/>
      <c r="BE53" s="31"/>
      <c r="BF53" s="42"/>
      <c r="BG53" s="31"/>
      <c r="BH53" s="41"/>
      <c r="BI53" s="42"/>
      <c r="BJ53" s="31"/>
      <c r="BK53" s="54"/>
      <c r="BM53" s="55" t="e">
        <f t="shared" si="1"/>
        <v>#DIV/0!</v>
      </c>
      <c r="BN53" t="e">
        <f t="shared" si="2"/>
        <v>#DIV/0!</v>
      </c>
      <c r="BO53" s="139">
        <f t="shared" si="6"/>
        <v>0</v>
      </c>
      <c r="BP53" s="140">
        <f t="shared" si="7"/>
        <v>0</v>
      </c>
      <c r="BQ53" s="140">
        <f t="shared" si="8"/>
        <v>0</v>
      </c>
      <c r="BR53" s="141">
        <f t="shared" si="9"/>
        <v>0</v>
      </c>
      <c r="BS53" s="123">
        <f t="shared" si="10"/>
        <v>0</v>
      </c>
      <c r="BT53" s="124">
        <f t="shared" si="11"/>
        <v>0</v>
      </c>
      <c r="BU53" s="124">
        <f t="shared" si="12"/>
        <v>0</v>
      </c>
      <c r="BV53" s="125">
        <f t="shared" si="13"/>
        <v>0</v>
      </c>
      <c r="BW53" s="120">
        <f t="shared" si="14"/>
        <v>0</v>
      </c>
      <c r="BX53" s="121">
        <f t="shared" si="15"/>
        <v>0</v>
      </c>
      <c r="BY53" s="121">
        <f t="shared" si="16"/>
        <v>0</v>
      </c>
      <c r="BZ53" s="122">
        <f t="shared" si="17"/>
        <v>0</v>
      </c>
      <c r="CA53" s="162">
        <f t="shared" si="18"/>
        <v>0</v>
      </c>
      <c r="CB53" s="162">
        <f t="shared" si="19"/>
        <v>0</v>
      </c>
      <c r="CC53" s="162">
        <f t="shared" si="20"/>
        <v>0</v>
      </c>
      <c r="CD53" s="162">
        <f t="shared" si="21"/>
        <v>0</v>
      </c>
      <c r="CE53" s="139">
        <f t="shared" si="22"/>
        <v>0</v>
      </c>
      <c r="CF53" s="139">
        <f t="shared" si="23"/>
        <v>0</v>
      </c>
      <c r="CG53" s="139">
        <f t="shared" si="24"/>
        <v>0</v>
      </c>
      <c r="CH53" s="139">
        <f t="shared" si="25"/>
        <v>0</v>
      </c>
      <c r="CI53" s="123">
        <f t="shared" si="26"/>
        <v>0</v>
      </c>
      <c r="CJ53" s="123">
        <f t="shared" si="27"/>
        <v>0</v>
      </c>
      <c r="CK53" s="123">
        <f t="shared" si="28"/>
        <v>0</v>
      </c>
      <c r="CL53" s="123">
        <f t="shared" si="29"/>
        <v>0</v>
      </c>
      <c r="CM53" s="158">
        <f t="shared" si="30"/>
        <v>0</v>
      </c>
      <c r="CN53" s="158">
        <f t="shared" si="31"/>
        <v>0</v>
      </c>
      <c r="CO53" s="158">
        <f t="shared" si="32"/>
        <v>0</v>
      </c>
      <c r="CP53" s="158">
        <f t="shared" si="33"/>
        <v>0</v>
      </c>
      <c r="CQ53" s="162">
        <f t="shared" si="34"/>
        <v>0</v>
      </c>
      <c r="CR53" s="162">
        <f t="shared" si="35"/>
        <v>0</v>
      </c>
      <c r="CS53" s="162">
        <f t="shared" si="36"/>
        <v>0</v>
      </c>
      <c r="CT53" s="165">
        <f t="shared" si="37"/>
        <v>0</v>
      </c>
      <c r="CU53" s="102">
        <f t="shared" si="38"/>
        <v>0</v>
      </c>
      <c r="CV53" s="96">
        <f t="shared" si="39"/>
        <v>0</v>
      </c>
      <c r="CW53" s="96">
        <f t="shared" si="40"/>
        <v>0</v>
      </c>
      <c r="CX53" s="96">
        <f t="shared" si="41"/>
        <v>0</v>
      </c>
      <c r="CY53" s="103">
        <f t="shared" si="60"/>
        <v>0</v>
      </c>
      <c r="CZ53">
        <f t="shared" si="42"/>
        <v>0</v>
      </c>
      <c r="DA53" s="104">
        <f t="shared" si="61"/>
        <v>0</v>
      </c>
      <c r="DB53" s="2">
        <f t="shared" si="43"/>
        <v>0</v>
      </c>
      <c r="DC53" s="2">
        <f t="shared" si="62"/>
        <v>0</v>
      </c>
      <c r="DD53" s="2">
        <f t="shared" si="44"/>
        <v>0</v>
      </c>
      <c r="DE53" s="2">
        <f t="shared" si="45"/>
        <v>0</v>
      </c>
      <c r="DF53" s="105">
        <f t="shared" si="46"/>
        <v>0</v>
      </c>
      <c r="DG53" s="108">
        <f t="shared" si="47"/>
        <v>0</v>
      </c>
      <c r="DI53" s="2">
        <f t="shared" si="48"/>
        <v>0</v>
      </c>
      <c r="DJ53" s="2">
        <f t="shared" si="49"/>
        <v>0</v>
      </c>
      <c r="DK53" s="2">
        <f t="shared" si="50"/>
        <v>0</v>
      </c>
      <c r="DL53" s="2">
        <f t="shared" si="51"/>
        <v>0</v>
      </c>
      <c r="DM53" s="2">
        <f t="shared" si="52"/>
        <v>0</v>
      </c>
      <c r="DN53" s="2">
        <f t="shared" si="53"/>
        <v>0</v>
      </c>
      <c r="DO53" s="2">
        <f t="shared" si="54"/>
        <v>0</v>
      </c>
      <c r="DP53" s="2">
        <f t="shared" si="55"/>
        <v>0</v>
      </c>
    </row>
    <row r="54" spans="1:120" ht="12.75" customHeight="1" hidden="1">
      <c r="A54" s="279" t="s">
        <v>326</v>
      </c>
      <c r="B54" s="280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26"/>
      <c r="P54" s="211"/>
      <c r="Q54" s="225"/>
      <c r="R54" s="225"/>
      <c r="S54" s="225"/>
      <c r="T54" s="225"/>
      <c r="U54" s="225"/>
      <c r="V54" s="225"/>
      <c r="W54" s="261"/>
      <c r="X54" s="211"/>
      <c r="Y54" s="225"/>
      <c r="Z54" s="225">
        <f t="shared" si="63"/>
        <v>0</v>
      </c>
      <c r="AA54" s="225"/>
      <c r="AB54" s="225"/>
      <c r="AC54" s="225">
        <f t="shared" si="64"/>
        <v>0</v>
      </c>
      <c r="AD54" s="225"/>
      <c r="AE54" s="223"/>
      <c r="AF54" s="211"/>
      <c r="AG54" s="225"/>
      <c r="AH54" s="225"/>
      <c r="AI54" s="225"/>
      <c r="AJ54" s="225"/>
      <c r="AK54" s="225"/>
      <c r="AL54" s="225">
        <f t="shared" si="65"/>
        <v>0</v>
      </c>
      <c r="AM54" s="223"/>
      <c r="AN54" s="34"/>
      <c r="AO54" s="32"/>
      <c r="AP54" s="24"/>
      <c r="AQ54" s="32"/>
      <c r="AR54" s="32"/>
      <c r="AS54" s="32"/>
      <c r="AT54" s="29"/>
      <c r="AU54" s="32"/>
      <c r="AV54" s="24"/>
      <c r="AW54" s="32"/>
      <c r="AX54" s="32"/>
      <c r="AY54" s="32"/>
      <c r="AZ54" s="29"/>
      <c r="BA54" s="32"/>
      <c r="BB54" s="24"/>
      <c r="BC54" s="32"/>
      <c r="BD54" s="32"/>
      <c r="BE54" s="32"/>
      <c r="BF54" s="29"/>
      <c r="BG54" s="32"/>
      <c r="BH54" s="24"/>
      <c r="BI54" s="29"/>
      <c r="BJ54" s="32"/>
      <c r="BK54" s="50"/>
      <c r="BM54" s="55" t="e">
        <f t="shared" si="1"/>
        <v>#DIV/0!</v>
      </c>
      <c r="BN54" t="e">
        <f t="shared" si="2"/>
        <v>#DIV/0!</v>
      </c>
      <c r="BO54" s="139">
        <f t="shared" si="6"/>
        <v>0</v>
      </c>
      <c r="BP54" s="140">
        <f t="shared" si="7"/>
        <v>0</v>
      </c>
      <c r="BQ54" s="140">
        <f t="shared" si="8"/>
        <v>0</v>
      </c>
      <c r="BR54" s="141">
        <f t="shared" si="9"/>
        <v>0</v>
      </c>
      <c r="BS54" s="123">
        <f t="shared" si="10"/>
        <v>0</v>
      </c>
      <c r="BT54" s="124">
        <f t="shared" si="11"/>
        <v>0</v>
      </c>
      <c r="BU54" s="124">
        <f t="shared" si="12"/>
        <v>0</v>
      </c>
      <c r="BV54" s="125">
        <f t="shared" si="13"/>
        <v>0</v>
      </c>
      <c r="BW54" s="120">
        <f t="shared" si="14"/>
        <v>0</v>
      </c>
      <c r="BX54" s="121">
        <f t="shared" si="15"/>
        <v>0</v>
      </c>
      <c r="BY54" s="121">
        <f t="shared" si="16"/>
        <v>0</v>
      </c>
      <c r="BZ54" s="122">
        <f t="shared" si="17"/>
        <v>0</v>
      </c>
      <c r="CA54" s="162">
        <f t="shared" si="18"/>
        <v>0</v>
      </c>
      <c r="CB54" s="162">
        <f t="shared" si="19"/>
        <v>0</v>
      </c>
      <c r="CC54" s="162">
        <f t="shared" si="20"/>
        <v>0</v>
      </c>
      <c r="CD54" s="162">
        <f t="shared" si="21"/>
        <v>0</v>
      </c>
      <c r="CE54" s="139">
        <f t="shared" si="22"/>
        <v>0</v>
      </c>
      <c r="CF54" s="139">
        <f t="shared" si="23"/>
        <v>0</v>
      </c>
      <c r="CG54" s="139">
        <f t="shared" si="24"/>
        <v>0</v>
      </c>
      <c r="CH54" s="139">
        <f t="shared" si="25"/>
        <v>0</v>
      </c>
      <c r="CI54" s="123">
        <f t="shared" si="26"/>
        <v>0</v>
      </c>
      <c r="CJ54" s="123">
        <f t="shared" si="27"/>
        <v>0</v>
      </c>
      <c r="CK54" s="123">
        <f t="shared" si="28"/>
        <v>0</v>
      </c>
      <c r="CL54" s="123">
        <f t="shared" si="29"/>
        <v>0</v>
      </c>
      <c r="CM54" s="158">
        <f t="shared" si="30"/>
        <v>0</v>
      </c>
      <c r="CN54" s="158">
        <f t="shared" si="31"/>
        <v>0</v>
      </c>
      <c r="CO54" s="158">
        <f t="shared" si="32"/>
        <v>0</v>
      </c>
      <c r="CP54" s="158">
        <f t="shared" si="33"/>
        <v>0</v>
      </c>
      <c r="CQ54" s="162">
        <f t="shared" si="34"/>
        <v>0</v>
      </c>
      <c r="CR54" s="162">
        <f t="shared" si="35"/>
        <v>0</v>
      </c>
      <c r="CS54" s="162">
        <f t="shared" si="36"/>
        <v>0</v>
      </c>
      <c r="CT54" s="165">
        <f t="shared" si="37"/>
        <v>0</v>
      </c>
      <c r="CU54" s="102">
        <f t="shared" si="38"/>
        <v>0</v>
      </c>
      <c r="CV54" s="96">
        <f t="shared" si="39"/>
        <v>0</v>
      </c>
      <c r="CW54" s="96">
        <f t="shared" si="40"/>
        <v>0</v>
      </c>
      <c r="CX54" s="96">
        <f t="shared" si="41"/>
        <v>0</v>
      </c>
      <c r="CY54" s="103">
        <f t="shared" si="60"/>
        <v>0</v>
      </c>
      <c r="CZ54">
        <f t="shared" si="42"/>
        <v>0</v>
      </c>
      <c r="DA54" s="104">
        <f t="shared" si="61"/>
        <v>0</v>
      </c>
      <c r="DB54" s="2">
        <f t="shared" si="43"/>
        <v>0</v>
      </c>
      <c r="DC54" s="2">
        <f t="shared" si="62"/>
        <v>0</v>
      </c>
      <c r="DD54" s="2">
        <f t="shared" si="44"/>
        <v>0</v>
      </c>
      <c r="DE54" s="2">
        <f t="shared" si="45"/>
        <v>0</v>
      </c>
      <c r="DF54" s="105">
        <f t="shared" si="46"/>
        <v>0</v>
      </c>
      <c r="DG54" s="108">
        <f t="shared" si="47"/>
        <v>0</v>
      </c>
      <c r="DI54" s="2">
        <f t="shared" si="48"/>
        <v>0</v>
      </c>
      <c r="DJ54" s="2">
        <f t="shared" si="49"/>
        <v>0</v>
      </c>
      <c r="DK54" s="2">
        <f t="shared" si="50"/>
        <v>0</v>
      </c>
      <c r="DL54" s="2">
        <f t="shared" si="51"/>
        <v>0</v>
      </c>
      <c r="DM54" s="2">
        <f t="shared" si="52"/>
        <v>0</v>
      </c>
      <c r="DN54" s="2">
        <f t="shared" si="53"/>
        <v>0</v>
      </c>
      <c r="DO54" s="2">
        <f t="shared" si="54"/>
        <v>0</v>
      </c>
      <c r="DP54" s="2">
        <f t="shared" si="55"/>
        <v>0</v>
      </c>
    </row>
    <row r="55" spans="1:120" ht="12.75" customHeight="1" hidden="1">
      <c r="A55" s="279" t="s">
        <v>327</v>
      </c>
      <c r="B55" s="280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26"/>
      <c r="P55" s="211"/>
      <c r="Q55" s="225"/>
      <c r="R55" s="225"/>
      <c r="S55" s="225"/>
      <c r="T55" s="225"/>
      <c r="U55" s="225"/>
      <c r="V55" s="225"/>
      <c r="W55" s="261"/>
      <c r="X55" s="211"/>
      <c r="Y55" s="225"/>
      <c r="Z55" s="225">
        <f t="shared" si="63"/>
        <v>0</v>
      </c>
      <c r="AA55" s="225"/>
      <c r="AB55" s="225"/>
      <c r="AC55" s="225">
        <f t="shared" si="64"/>
        <v>0</v>
      </c>
      <c r="AD55" s="225"/>
      <c r="AE55" s="223"/>
      <c r="AF55" s="211"/>
      <c r="AG55" s="225"/>
      <c r="AH55" s="225"/>
      <c r="AI55" s="225"/>
      <c r="AJ55" s="225"/>
      <c r="AK55" s="225"/>
      <c r="AL55" s="225">
        <f t="shared" si="65"/>
        <v>0</v>
      </c>
      <c r="AM55" s="223"/>
      <c r="AN55" s="52"/>
      <c r="AO55" s="31"/>
      <c r="AP55" s="41"/>
      <c r="AQ55" s="31"/>
      <c r="AR55" s="31"/>
      <c r="AS55" s="31"/>
      <c r="AT55" s="42"/>
      <c r="AU55" s="31"/>
      <c r="AV55" s="41"/>
      <c r="AW55" s="31"/>
      <c r="AX55" s="31"/>
      <c r="AY55" s="31"/>
      <c r="AZ55" s="42"/>
      <c r="BA55" s="31"/>
      <c r="BB55" s="41"/>
      <c r="BC55" s="31"/>
      <c r="BD55" s="31"/>
      <c r="BE55" s="31"/>
      <c r="BF55" s="42"/>
      <c r="BG55" s="31"/>
      <c r="BH55" s="41"/>
      <c r="BI55" s="42"/>
      <c r="BJ55" s="31"/>
      <c r="BK55" s="54"/>
      <c r="BM55" s="55" t="e">
        <f t="shared" si="1"/>
        <v>#DIV/0!</v>
      </c>
      <c r="BN55" t="e">
        <f t="shared" si="2"/>
        <v>#DIV/0!</v>
      </c>
      <c r="BO55" s="139">
        <f t="shared" si="6"/>
        <v>0</v>
      </c>
      <c r="BP55" s="140">
        <f t="shared" si="7"/>
        <v>0</v>
      </c>
      <c r="BQ55" s="140">
        <f t="shared" si="8"/>
        <v>0</v>
      </c>
      <c r="BR55" s="141">
        <f t="shared" si="9"/>
        <v>0</v>
      </c>
      <c r="BS55" s="123">
        <f t="shared" si="10"/>
        <v>0</v>
      </c>
      <c r="BT55" s="124">
        <f t="shared" si="11"/>
        <v>0</v>
      </c>
      <c r="BU55" s="124">
        <f t="shared" si="12"/>
        <v>0</v>
      </c>
      <c r="BV55" s="125">
        <f t="shared" si="13"/>
        <v>0</v>
      </c>
      <c r="BW55" s="120">
        <f t="shared" si="14"/>
        <v>0</v>
      </c>
      <c r="BX55" s="121">
        <f t="shared" si="15"/>
        <v>0</v>
      </c>
      <c r="BY55" s="121">
        <f t="shared" si="16"/>
        <v>0</v>
      </c>
      <c r="BZ55" s="122">
        <f t="shared" si="17"/>
        <v>0</v>
      </c>
      <c r="CA55" s="162">
        <f t="shared" si="18"/>
        <v>0</v>
      </c>
      <c r="CB55" s="162">
        <f t="shared" si="19"/>
        <v>0</v>
      </c>
      <c r="CC55" s="162">
        <f t="shared" si="20"/>
        <v>0</v>
      </c>
      <c r="CD55" s="162">
        <f t="shared" si="21"/>
        <v>0</v>
      </c>
      <c r="CE55" s="139">
        <f t="shared" si="22"/>
        <v>0</v>
      </c>
      <c r="CF55" s="139">
        <f t="shared" si="23"/>
        <v>0</v>
      </c>
      <c r="CG55" s="139">
        <f t="shared" si="24"/>
        <v>0</v>
      </c>
      <c r="CH55" s="139">
        <f t="shared" si="25"/>
        <v>0</v>
      </c>
      <c r="CI55" s="123">
        <f t="shared" si="26"/>
        <v>0</v>
      </c>
      <c r="CJ55" s="123">
        <f t="shared" si="27"/>
        <v>0</v>
      </c>
      <c r="CK55" s="123">
        <f t="shared" si="28"/>
        <v>0</v>
      </c>
      <c r="CL55" s="123">
        <f t="shared" si="29"/>
        <v>0</v>
      </c>
      <c r="CM55" s="158">
        <f t="shared" si="30"/>
        <v>0</v>
      </c>
      <c r="CN55" s="158">
        <f t="shared" si="31"/>
        <v>0</v>
      </c>
      <c r="CO55" s="158">
        <f t="shared" si="32"/>
        <v>0</v>
      </c>
      <c r="CP55" s="158">
        <f t="shared" si="33"/>
        <v>0</v>
      </c>
      <c r="CQ55" s="162">
        <f t="shared" si="34"/>
        <v>0</v>
      </c>
      <c r="CR55" s="162">
        <f t="shared" si="35"/>
        <v>0</v>
      </c>
      <c r="CS55" s="162">
        <f t="shared" si="36"/>
        <v>0</v>
      </c>
      <c r="CT55" s="165">
        <f t="shared" si="37"/>
        <v>0</v>
      </c>
      <c r="CU55" s="102">
        <f t="shared" si="38"/>
        <v>0</v>
      </c>
      <c r="CV55" s="96">
        <f t="shared" si="39"/>
        <v>0</v>
      </c>
      <c r="CW55" s="96">
        <f t="shared" si="40"/>
        <v>0</v>
      </c>
      <c r="CX55" s="96">
        <f t="shared" si="41"/>
        <v>0</v>
      </c>
      <c r="CY55" s="103">
        <f t="shared" si="60"/>
        <v>0</v>
      </c>
      <c r="CZ55">
        <f t="shared" si="42"/>
        <v>0</v>
      </c>
      <c r="DA55" s="104">
        <f t="shared" si="61"/>
        <v>0</v>
      </c>
      <c r="DB55" s="2">
        <f t="shared" si="43"/>
        <v>0</v>
      </c>
      <c r="DC55" s="2">
        <f t="shared" si="62"/>
        <v>0</v>
      </c>
      <c r="DD55" s="2">
        <f t="shared" si="44"/>
        <v>0</v>
      </c>
      <c r="DE55" s="2">
        <f t="shared" si="45"/>
        <v>0</v>
      </c>
      <c r="DF55" s="105">
        <f t="shared" si="46"/>
        <v>0</v>
      </c>
      <c r="DG55" s="108">
        <f t="shared" si="47"/>
        <v>0</v>
      </c>
      <c r="DI55" s="2">
        <f t="shared" si="48"/>
        <v>0</v>
      </c>
      <c r="DJ55" s="2">
        <f t="shared" si="49"/>
        <v>0</v>
      </c>
      <c r="DK55" s="2">
        <f t="shared" si="50"/>
        <v>0</v>
      </c>
      <c r="DL55" s="2">
        <f t="shared" si="51"/>
        <v>0</v>
      </c>
      <c r="DM55" s="2">
        <f t="shared" si="52"/>
        <v>0</v>
      </c>
      <c r="DN55" s="2">
        <f t="shared" si="53"/>
        <v>0</v>
      </c>
      <c r="DO55" s="2">
        <f t="shared" si="54"/>
        <v>0</v>
      </c>
      <c r="DP55" s="2">
        <f t="shared" si="55"/>
        <v>0</v>
      </c>
    </row>
    <row r="56" spans="1:120" ht="12.75" customHeight="1" hidden="1">
      <c r="A56" s="279" t="s">
        <v>328</v>
      </c>
      <c r="B56" s="280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26"/>
      <c r="P56" s="211"/>
      <c r="Q56" s="225"/>
      <c r="R56" s="225"/>
      <c r="S56" s="225"/>
      <c r="T56" s="225"/>
      <c r="U56" s="225"/>
      <c r="V56" s="225"/>
      <c r="W56" s="261"/>
      <c r="X56" s="211"/>
      <c r="Y56" s="225"/>
      <c r="Z56" s="225">
        <f t="shared" si="63"/>
        <v>0</v>
      </c>
      <c r="AA56" s="225"/>
      <c r="AB56" s="225"/>
      <c r="AC56" s="225">
        <f t="shared" si="64"/>
        <v>0</v>
      </c>
      <c r="AD56" s="225"/>
      <c r="AE56" s="223"/>
      <c r="AF56" s="211"/>
      <c r="AG56" s="225"/>
      <c r="AH56" s="225"/>
      <c r="AI56" s="225"/>
      <c r="AJ56" s="225"/>
      <c r="AK56" s="225"/>
      <c r="AL56" s="225">
        <f t="shared" si="65"/>
        <v>0</v>
      </c>
      <c r="AM56" s="223"/>
      <c r="AN56" s="34"/>
      <c r="AO56" s="32"/>
      <c r="AP56" s="24"/>
      <c r="AQ56" s="32"/>
      <c r="AR56" s="32"/>
      <c r="AS56" s="32"/>
      <c r="AT56" s="29"/>
      <c r="AU56" s="32"/>
      <c r="AV56" s="24"/>
      <c r="AW56" s="32"/>
      <c r="AX56" s="32"/>
      <c r="AY56" s="32"/>
      <c r="AZ56" s="29"/>
      <c r="BA56" s="32"/>
      <c r="BB56" s="24"/>
      <c r="BC56" s="32"/>
      <c r="BD56" s="32"/>
      <c r="BE56" s="32"/>
      <c r="BF56" s="29"/>
      <c r="BG56" s="32"/>
      <c r="BH56" s="24"/>
      <c r="BI56" s="29"/>
      <c r="BJ56" s="32"/>
      <c r="BK56" s="50"/>
      <c r="BM56" s="55" t="e">
        <f t="shared" si="1"/>
        <v>#DIV/0!</v>
      </c>
      <c r="BN56" t="e">
        <f t="shared" si="2"/>
        <v>#DIV/0!</v>
      </c>
      <c r="BO56" s="139">
        <f t="shared" si="6"/>
        <v>0</v>
      </c>
      <c r="BP56" s="140">
        <f t="shared" si="7"/>
        <v>0</v>
      </c>
      <c r="BQ56" s="140">
        <f t="shared" si="8"/>
        <v>0</v>
      </c>
      <c r="BR56" s="141">
        <f t="shared" si="9"/>
        <v>0</v>
      </c>
      <c r="BS56" s="123">
        <f t="shared" si="10"/>
        <v>0</v>
      </c>
      <c r="BT56" s="124">
        <f t="shared" si="11"/>
        <v>0</v>
      </c>
      <c r="BU56" s="124">
        <f t="shared" si="12"/>
        <v>0</v>
      </c>
      <c r="BV56" s="125">
        <f t="shared" si="13"/>
        <v>0</v>
      </c>
      <c r="BW56" s="120">
        <f t="shared" si="14"/>
        <v>0</v>
      </c>
      <c r="BX56" s="121">
        <f t="shared" si="15"/>
        <v>0</v>
      </c>
      <c r="BY56" s="121">
        <f t="shared" si="16"/>
        <v>0</v>
      </c>
      <c r="BZ56" s="122">
        <f t="shared" si="17"/>
        <v>0</v>
      </c>
      <c r="CA56" s="162">
        <f t="shared" si="18"/>
        <v>0</v>
      </c>
      <c r="CB56" s="162">
        <f t="shared" si="19"/>
        <v>0</v>
      </c>
      <c r="CC56" s="162">
        <f t="shared" si="20"/>
        <v>0</v>
      </c>
      <c r="CD56" s="162">
        <f t="shared" si="21"/>
        <v>0</v>
      </c>
      <c r="CE56" s="139">
        <f t="shared" si="22"/>
        <v>0</v>
      </c>
      <c r="CF56" s="139">
        <f t="shared" si="23"/>
        <v>0</v>
      </c>
      <c r="CG56" s="139">
        <f t="shared" si="24"/>
        <v>0</v>
      </c>
      <c r="CH56" s="139">
        <f t="shared" si="25"/>
        <v>0</v>
      </c>
      <c r="CI56" s="123">
        <f t="shared" si="26"/>
        <v>0</v>
      </c>
      <c r="CJ56" s="123">
        <f t="shared" si="27"/>
        <v>0</v>
      </c>
      <c r="CK56" s="123">
        <f t="shared" si="28"/>
        <v>0</v>
      </c>
      <c r="CL56" s="123">
        <f t="shared" si="29"/>
        <v>0</v>
      </c>
      <c r="CM56" s="158">
        <f t="shared" si="30"/>
        <v>0</v>
      </c>
      <c r="CN56" s="158">
        <f t="shared" si="31"/>
        <v>0</v>
      </c>
      <c r="CO56" s="158">
        <f t="shared" si="32"/>
        <v>0</v>
      </c>
      <c r="CP56" s="158">
        <f t="shared" si="33"/>
        <v>0</v>
      </c>
      <c r="CQ56" s="162">
        <f t="shared" si="34"/>
        <v>0</v>
      </c>
      <c r="CR56" s="162">
        <f t="shared" si="35"/>
        <v>0</v>
      </c>
      <c r="CS56" s="162">
        <f t="shared" si="36"/>
        <v>0</v>
      </c>
      <c r="CT56" s="165">
        <f t="shared" si="37"/>
        <v>0</v>
      </c>
      <c r="CU56" s="102">
        <f t="shared" si="38"/>
        <v>0</v>
      </c>
      <c r="CV56" s="96">
        <f t="shared" si="39"/>
        <v>0</v>
      </c>
      <c r="CW56" s="96">
        <f t="shared" si="40"/>
        <v>0</v>
      </c>
      <c r="CX56" s="96">
        <f t="shared" si="41"/>
        <v>0</v>
      </c>
      <c r="CY56" s="103">
        <f t="shared" si="60"/>
        <v>0</v>
      </c>
      <c r="CZ56">
        <f t="shared" si="42"/>
        <v>0</v>
      </c>
      <c r="DA56" s="104">
        <f t="shared" si="61"/>
        <v>0</v>
      </c>
      <c r="DB56" s="2">
        <f t="shared" si="43"/>
        <v>0</v>
      </c>
      <c r="DC56" s="2">
        <f t="shared" si="62"/>
        <v>0</v>
      </c>
      <c r="DD56" s="2">
        <f t="shared" si="44"/>
        <v>0</v>
      </c>
      <c r="DE56" s="2">
        <f t="shared" si="45"/>
        <v>0</v>
      </c>
      <c r="DF56" s="105">
        <f t="shared" si="46"/>
        <v>0</v>
      </c>
      <c r="DG56" s="108">
        <f t="shared" si="47"/>
        <v>0</v>
      </c>
      <c r="DI56" s="2">
        <f t="shared" si="48"/>
        <v>0</v>
      </c>
      <c r="DJ56" s="2">
        <f t="shared" si="49"/>
        <v>0</v>
      </c>
      <c r="DK56" s="2">
        <f t="shared" si="50"/>
        <v>0</v>
      </c>
      <c r="DL56" s="2">
        <f t="shared" si="51"/>
        <v>0</v>
      </c>
      <c r="DM56" s="2">
        <f t="shared" si="52"/>
        <v>0</v>
      </c>
      <c r="DN56" s="2">
        <f t="shared" si="53"/>
        <v>0</v>
      </c>
      <c r="DO56" s="2">
        <f t="shared" si="54"/>
        <v>0</v>
      </c>
      <c r="DP56" s="2">
        <f t="shared" si="55"/>
        <v>0</v>
      </c>
    </row>
    <row r="57" spans="1:120" ht="12.75" customHeight="1" hidden="1">
      <c r="A57" s="279" t="s">
        <v>329</v>
      </c>
      <c r="B57" s="280"/>
      <c r="C57" s="314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6"/>
      <c r="P57" s="317"/>
      <c r="Q57" s="313"/>
      <c r="R57" s="308"/>
      <c r="S57" s="310"/>
      <c r="T57" s="312"/>
      <c r="U57" s="313"/>
      <c r="V57" s="312"/>
      <c r="W57" s="350"/>
      <c r="X57" s="298"/>
      <c r="Y57" s="310"/>
      <c r="Z57" s="225">
        <f t="shared" si="63"/>
        <v>0</v>
      </c>
      <c r="AA57" s="225"/>
      <c r="AB57" s="225"/>
      <c r="AC57" s="225">
        <f t="shared" si="64"/>
        <v>0</v>
      </c>
      <c r="AD57" s="225"/>
      <c r="AE57" s="223"/>
      <c r="AF57" s="298"/>
      <c r="AG57" s="310"/>
      <c r="AH57" s="308"/>
      <c r="AI57" s="310"/>
      <c r="AJ57" s="308"/>
      <c r="AK57" s="310"/>
      <c r="AL57" s="225">
        <f t="shared" si="65"/>
        <v>0</v>
      </c>
      <c r="AM57" s="223"/>
      <c r="AN57" s="76"/>
      <c r="AO57" s="60"/>
      <c r="AP57" s="64"/>
      <c r="AQ57" s="60"/>
      <c r="AR57" s="60"/>
      <c r="AS57" s="60"/>
      <c r="AT57" s="63"/>
      <c r="AU57" s="60"/>
      <c r="AV57" s="64"/>
      <c r="AW57" s="60"/>
      <c r="AX57" s="60"/>
      <c r="AY57" s="60"/>
      <c r="AZ57" s="63"/>
      <c r="BA57" s="60"/>
      <c r="BB57" s="64"/>
      <c r="BC57" s="60"/>
      <c r="BD57" s="60"/>
      <c r="BE57" s="60"/>
      <c r="BF57" s="63"/>
      <c r="BG57" s="60"/>
      <c r="BH57" s="64"/>
      <c r="BI57" s="63"/>
      <c r="BJ57" s="60"/>
      <c r="BK57" s="77"/>
      <c r="BM57" s="55" t="e">
        <f t="shared" si="1"/>
        <v>#DIV/0!</v>
      </c>
      <c r="BN57" t="e">
        <f t="shared" si="2"/>
        <v>#DIV/0!</v>
      </c>
      <c r="BO57" s="139">
        <f t="shared" si="6"/>
        <v>0</v>
      </c>
      <c r="BP57" s="140">
        <f t="shared" si="7"/>
        <v>0</v>
      </c>
      <c r="BQ57" s="140">
        <f t="shared" si="8"/>
        <v>0</v>
      </c>
      <c r="BR57" s="141">
        <f t="shared" si="9"/>
        <v>0</v>
      </c>
      <c r="BS57" s="123">
        <f t="shared" si="10"/>
        <v>0</v>
      </c>
      <c r="BT57" s="124">
        <f t="shared" si="11"/>
        <v>0</v>
      </c>
      <c r="BU57" s="124">
        <f t="shared" si="12"/>
        <v>0</v>
      </c>
      <c r="BV57" s="125">
        <f t="shared" si="13"/>
        <v>0</v>
      </c>
      <c r="BW57" s="120">
        <f t="shared" si="14"/>
        <v>0</v>
      </c>
      <c r="BX57" s="121">
        <f t="shared" si="15"/>
        <v>0</v>
      </c>
      <c r="BY57" s="121">
        <f t="shared" si="16"/>
        <v>0</v>
      </c>
      <c r="BZ57" s="122">
        <f t="shared" si="17"/>
        <v>0</v>
      </c>
      <c r="CA57" s="162">
        <f t="shared" si="18"/>
        <v>0</v>
      </c>
      <c r="CB57" s="162">
        <f t="shared" si="19"/>
        <v>0</v>
      </c>
      <c r="CC57" s="162">
        <f t="shared" si="20"/>
        <v>0</v>
      </c>
      <c r="CD57" s="162">
        <f t="shared" si="21"/>
        <v>0</v>
      </c>
      <c r="CE57" s="139">
        <f t="shared" si="22"/>
        <v>0</v>
      </c>
      <c r="CF57" s="139">
        <f t="shared" si="23"/>
        <v>0</v>
      </c>
      <c r="CG57" s="139">
        <f t="shared" si="24"/>
        <v>0</v>
      </c>
      <c r="CH57" s="139">
        <f t="shared" si="25"/>
        <v>0</v>
      </c>
      <c r="CI57" s="123">
        <f t="shared" si="26"/>
        <v>0</v>
      </c>
      <c r="CJ57" s="123">
        <f t="shared" si="27"/>
        <v>0</v>
      </c>
      <c r="CK57" s="123">
        <f t="shared" si="28"/>
        <v>0</v>
      </c>
      <c r="CL57" s="123">
        <f t="shared" si="29"/>
        <v>0</v>
      </c>
      <c r="CM57" s="158">
        <f t="shared" si="30"/>
        <v>0</v>
      </c>
      <c r="CN57" s="158">
        <f t="shared" si="31"/>
        <v>0</v>
      </c>
      <c r="CO57" s="158">
        <f t="shared" si="32"/>
        <v>0</v>
      </c>
      <c r="CP57" s="158">
        <f t="shared" si="33"/>
        <v>0</v>
      </c>
      <c r="CQ57" s="162">
        <f t="shared" si="34"/>
        <v>0</v>
      </c>
      <c r="CR57" s="162">
        <f t="shared" si="35"/>
        <v>0</v>
      </c>
      <c r="CS57" s="162">
        <f t="shared" si="36"/>
        <v>0</v>
      </c>
      <c r="CT57" s="165">
        <f t="shared" si="37"/>
        <v>0</v>
      </c>
      <c r="CU57" s="102">
        <f t="shared" si="38"/>
        <v>0</v>
      </c>
      <c r="CV57" s="96">
        <f t="shared" si="39"/>
        <v>0</v>
      </c>
      <c r="CW57" s="96">
        <f t="shared" si="40"/>
        <v>0</v>
      </c>
      <c r="CX57" s="96">
        <f t="shared" si="41"/>
        <v>0</v>
      </c>
      <c r="CY57" s="103">
        <f t="shared" si="60"/>
        <v>0</v>
      </c>
      <c r="CZ57">
        <f t="shared" si="42"/>
        <v>0</v>
      </c>
      <c r="DA57" s="104">
        <f t="shared" si="61"/>
        <v>0</v>
      </c>
      <c r="DB57" s="2">
        <f t="shared" si="43"/>
        <v>0</v>
      </c>
      <c r="DC57" s="2">
        <f t="shared" si="62"/>
        <v>0</v>
      </c>
      <c r="DD57" s="2">
        <f t="shared" si="44"/>
        <v>0</v>
      </c>
      <c r="DE57" s="2">
        <f t="shared" si="45"/>
        <v>0</v>
      </c>
      <c r="DF57" s="105">
        <f t="shared" si="46"/>
        <v>0</v>
      </c>
      <c r="DG57" s="108">
        <f t="shared" si="47"/>
        <v>0</v>
      </c>
      <c r="DI57" s="2">
        <f t="shared" si="48"/>
        <v>0</v>
      </c>
      <c r="DJ57" s="2">
        <f t="shared" si="49"/>
        <v>0</v>
      </c>
      <c r="DK57" s="2">
        <f t="shared" si="50"/>
        <v>0</v>
      </c>
      <c r="DL57" s="2">
        <f t="shared" si="51"/>
        <v>0</v>
      </c>
      <c r="DM57" s="2">
        <f t="shared" si="52"/>
        <v>0</v>
      </c>
      <c r="DN57" s="2">
        <f t="shared" si="53"/>
        <v>0</v>
      </c>
      <c r="DO57" s="2">
        <f t="shared" si="54"/>
        <v>0</v>
      </c>
      <c r="DP57" s="2">
        <f t="shared" si="55"/>
        <v>0</v>
      </c>
    </row>
    <row r="58" spans="1:120" ht="15.75" customHeight="1" hidden="1">
      <c r="A58" s="279" t="s">
        <v>330</v>
      </c>
      <c r="B58" s="280"/>
      <c r="C58" s="314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6"/>
      <c r="P58" s="317"/>
      <c r="Q58" s="313"/>
      <c r="R58" s="308"/>
      <c r="S58" s="310"/>
      <c r="T58" s="312"/>
      <c r="U58" s="313"/>
      <c r="V58" s="312"/>
      <c r="W58" s="350"/>
      <c r="X58" s="298"/>
      <c r="Y58" s="310"/>
      <c r="Z58" s="225">
        <f t="shared" si="63"/>
        <v>0</v>
      </c>
      <c r="AA58" s="225"/>
      <c r="AB58" s="225"/>
      <c r="AC58" s="225">
        <f t="shared" si="64"/>
        <v>0</v>
      </c>
      <c r="AD58" s="225"/>
      <c r="AE58" s="223"/>
      <c r="AF58" s="298"/>
      <c r="AG58" s="310"/>
      <c r="AH58" s="308"/>
      <c r="AI58" s="310"/>
      <c r="AJ58" s="308"/>
      <c r="AK58" s="310"/>
      <c r="AL58" s="225">
        <f t="shared" si="65"/>
        <v>0</v>
      </c>
      <c r="AM58" s="223"/>
      <c r="AN58" s="36"/>
      <c r="AO58" s="27"/>
      <c r="AP58" s="25"/>
      <c r="AQ58" s="27"/>
      <c r="AR58" s="27"/>
      <c r="AS58" s="27"/>
      <c r="AT58" s="26"/>
      <c r="AU58" s="27"/>
      <c r="AV58" s="25"/>
      <c r="AW58" s="27"/>
      <c r="AX58" s="27"/>
      <c r="AY58" s="27"/>
      <c r="AZ58" s="26"/>
      <c r="BA58" s="27"/>
      <c r="BB58" s="25"/>
      <c r="BC58" s="27"/>
      <c r="BD58" s="27"/>
      <c r="BE58" s="27"/>
      <c r="BF58" s="26"/>
      <c r="BG58" s="27"/>
      <c r="BH58" s="25"/>
      <c r="BI58" s="26"/>
      <c r="BJ58" s="27"/>
      <c r="BK58" s="28"/>
      <c r="BM58" s="55" t="e">
        <f t="shared" si="1"/>
        <v>#DIV/0!</v>
      </c>
      <c r="BN58" t="e">
        <f t="shared" si="2"/>
        <v>#DIV/0!</v>
      </c>
      <c r="BO58" s="139">
        <f t="shared" si="6"/>
        <v>0</v>
      </c>
      <c r="BP58" s="140">
        <f t="shared" si="7"/>
        <v>0</v>
      </c>
      <c r="BQ58" s="140">
        <f t="shared" si="8"/>
        <v>0</v>
      </c>
      <c r="BR58" s="141">
        <f t="shared" si="9"/>
        <v>0</v>
      </c>
      <c r="BS58" s="123">
        <f t="shared" si="10"/>
        <v>0</v>
      </c>
      <c r="BT58" s="124">
        <f t="shared" si="11"/>
        <v>0</v>
      </c>
      <c r="BU58" s="124">
        <f t="shared" si="12"/>
        <v>0</v>
      </c>
      <c r="BV58" s="125">
        <f t="shared" si="13"/>
        <v>0</v>
      </c>
      <c r="BW58" s="120">
        <f t="shared" si="14"/>
        <v>0</v>
      </c>
      <c r="BX58" s="121">
        <f t="shared" si="15"/>
        <v>0</v>
      </c>
      <c r="BY58" s="121">
        <f t="shared" si="16"/>
        <v>0</v>
      </c>
      <c r="BZ58" s="122">
        <f t="shared" si="17"/>
        <v>0</v>
      </c>
      <c r="CA58" s="162">
        <f t="shared" si="18"/>
        <v>0</v>
      </c>
      <c r="CB58" s="162">
        <f t="shared" si="19"/>
        <v>0</v>
      </c>
      <c r="CC58" s="162">
        <f t="shared" si="20"/>
        <v>0</v>
      </c>
      <c r="CD58" s="162">
        <f t="shared" si="21"/>
        <v>0</v>
      </c>
      <c r="CE58" s="139">
        <f t="shared" si="22"/>
        <v>0</v>
      </c>
      <c r="CF58" s="139">
        <f t="shared" si="23"/>
        <v>0</v>
      </c>
      <c r="CG58" s="139">
        <f t="shared" si="24"/>
        <v>0</v>
      </c>
      <c r="CH58" s="139">
        <f t="shared" si="25"/>
        <v>0</v>
      </c>
      <c r="CI58" s="123">
        <f t="shared" si="26"/>
        <v>0</v>
      </c>
      <c r="CJ58" s="123">
        <f t="shared" si="27"/>
        <v>0</v>
      </c>
      <c r="CK58" s="123">
        <f t="shared" si="28"/>
        <v>0</v>
      </c>
      <c r="CL58" s="123">
        <f t="shared" si="29"/>
        <v>0</v>
      </c>
      <c r="CM58" s="158">
        <f t="shared" si="30"/>
        <v>0</v>
      </c>
      <c r="CN58" s="158">
        <f t="shared" si="31"/>
        <v>0</v>
      </c>
      <c r="CO58" s="158">
        <f t="shared" si="32"/>
        <v>0</v>
      </c>
      <c r="CP58" s="158">
        <f t="shared" si="33"/>
        <v>0</v>
      </c>
      <c r="CQ58" s="162">
        <f t="shared" si="34"/>
        <v>0</v>
      </c>
      <c r="CR58" s="162">
        <f t="shared" si="35"/>
        <v>0</v>
      </c>
      <c r="CS58" s="162">
        <f t="shared" si="36"/>
        <v>0</v>
      </c>
      <c r="CT58" s="165">
        <f t="shared" si="37"/>
        <v>0</v>
      </c>
      <c r="CU58" s="102">
        <f t="shared" si="38"/>
        <v>0</v>
      </c>
      <c r="CV58" s="96">
        <f t="shared" si="39"/>
        <v>0</v>
      </c>
      <c r="CW58" s="96">
        <f t="shared" si="40"/>
        <v>0</v>
      </c>
      <c r="CX58" s="96">
        <f t="shared" si="41"/>
        <v>0</v>
      </c>
      <c r="CY58" s="103">
        <f t="shared" si="60"/>
        <v>0</v>
      </c>
      <c r="CZ58">
        <f t="shared" si="42"/>
        <v>0</v>
      </c>
      <c r="DA58" s="104">
        <f t="shared" si="61"/>
        <v>0</v>
      </c>
      <c r="DB58" s="2">
        <f t="shared" si="43"/>
        <v>0</v>
      </c>
      <c r="DC58" s="2">
        <f t="shared" si="62"/>
        <v>0</v>
      </c>
      <c r="DD58" s="2">
        <f t="shared" si="44"/>
        <v>0</v>
      </c>
      <c r="DE58" s="2">
        <f t="shared" si="45"/>
        <v>0</v>
      </c>
      <c r="DF58" s="105">
        <f t="shared" si="46"/>
        <v>0</v>
      </c>
      <c r="DG58" s="108">
        <f t="shared" si="47"/>
        <v>0</v>
      </c>
      <c r="DI58" s="2">
        <f t="shared" si="48"/>
        <v>0</v>
      </c>
      <c r="DJ58" s="2">
        <f t="shared" si="49"/>
        <v>0</v>
      </c>
      <c r="DK58" s="2">
        <f t="shared" si="50"/>
        <v>0</v>
      </c>
      <c r="DL58" s="2">
        <f t="shared" si="51"/>
        <v>0</v>
      </c>
      <c r="DM58" s="2">
        <f t="shared" si="52"/>
        <v>0</v>
      </c>
      <c r="DN58" s="2">
        <f t="shared" si="53"/>
        <v>0</v>
      </c>
      <c r="DO58" s="2">
        <f t="shared" si="54"/>
        <v>0</v>
      </c>
      <c r="DP58" s="2">
        <f t="shared" si="55"/>
        <v>0</v>
      </c>
    </row>
    <row r="59" spans="1:120" ht="12.75">
      <c r="A59" s="265" t="s">
        <v>199</v>
      </c>
      <c r="B59" s="262"/>
      <c r="C59" s="266" t="s">
        <v>385</v>
      </c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8"/>
      <c r="P59" s="265"/>
      <c r="Q59" s="262"/>
      <c r="R59" s="262"/>
      <c r="S59" s="262"/>
      <c r="T59" s="262"/>
      <c r="U59" s="262"/>
      <c r="V59" s="262"/>
      <c r="W59" s="263"/>
      <c r="X59" s="265">
        <f>SUM(X60:Y66)</f>
        <v>6</v>
      </c>
      <c r="Y59" s="262"/>
      <c r="Z59" s="262">
        <f>SUM(Z60:AB66)</f>
        <v>216</v>
      </c>
      <c r="AA59" s="262"/>
      <c r="AB59" s="262"/>
      <c r="AC59" s="202">
        <f>SUM(AC60:AE66)</f>
        <v>102</v>
      </c>
      <c r="AD59" s="202"/>
      <c r="AE59" s="399"/>
      <c r="AF59" s="265">
        <f>SUM(AF60:AG66)</f>
        <v>36</v>
      </c>
      <c r="AG59" s="262"/>
      <c r="AH59" s="278">
        <f>SUM(AH60:AI66)</f>
        <v>0</v>
      </c>
      <c r="AI59" s="262"/>
      <c r="AJ59" s="278">
        <f>SUM(AJ60:AK66)</f>
        <v>66</v>
      </c>
      <c r="AK59" s="262"/>
      <c r="AL59" s="278">
        <f>SUM(AL60:AM66)</f>
        <v>114</v>
      </c>
      <c r="AM59" s="282"/>
      <c r="AN59" s="305">
        <f>SUM(AN60:AP62)</f>
        <v>2</v>
      </c>
      <c r="AO59" s="306"/>
      <c r="AP59" s="306"/>
      <c r="AQ59" s="307">
        <f>SUM(AQ60:AS62)</f>
        <v>2</v>
      </c>
      <c r="AR59" s="306"/>
      <c r="AS59" s="306"/>
      <c r="AT59" s="307">
        <f>SUM(AT60:AV62)</f>
        <v>0</v>
      </c>
      <c r="AU59" s="306"/>
      <c r="AV59" s="306"/>
      <c r="AW59" s="307">
        <f>SUM(AW60:AY62)</f>
        <v>0</v>
      </c>
      <c r="AX59" s="306"/>
      <c r="AY59" s="306"/>
      <c r="AZ59" s="307">
        <f>SUM(AZ60:BB62)</f>
        <v>2</v>
      </c>
      <c r="BA59" s="306"/>
      <c r="BB59" s="306"/>
      <c r="BC59" s="307">
        <f>SUM(BC60:BE62)</f>
        <v>0</v>
      </c>
      <c r="BD59" s="306"/>
      <c r="BE59" s="306"/>
      <c r="BF59" s="307">
        <f>SUM(BF60:BH62)</f>
        <v>0</v>
      </c>
      <c r="BG59" s="306"/>
      <c r="BH59" s="306"/>
      <c r="BI59" s="307">
        <f>SUM(BI60:BK62)</f>
        <v>0</v>
      </c>
      <c r="BJ59" s="306"/>
      <c r="BK59" s="311"/>
      <c r="BM59" s="58">
        <f t="shared" si="1"/>
        <v>35.294117647058826</v>
      </c>
      <c r="BN59">
        <f t="shared" si="2"/>
        <v>47.22222222222222</v>
      </c>
      <c r="BO59" s="139"/>
      <c r="BP59" s="140"/>
      <c r="BQ59" s="140"/>
      <c r="BR59" s="141"/>
      <c r="BS59" s="123">
        <f t="shared" si="10"/>
        <v>0</v>
      </c>
      <c r="BT59" s="124">
        <f t="shared" si="11"/>
        <v>0</v>
      </c>
      <c r="BU59" s="124"/>
      <c r="BV59" s="125"/>
      <c r="BW59" s="120">
        <f t="shared" si="14"/>
        <v>0</v>
      </c>
      <c r="BX59" s="121"/>
      <c r="BY59" s="121"/>
      <c r="BZ59" s="122"/>
      <c r="CA59" s="162">
        <f t="shared" si="18"/>
        <v>0</v>
      </c>
      <c r="CB59" s="162"/>
      <c r="CC59" s="162"/>
      <c r="CD59" s="162"/>
      <c r="CE59" s="139"/>
      <c r="CF59" s="139"/>
      <c r="CG59" s="139"/>
      <c r="CH59" s="139"/>
      <c r="CI59" s="123"/>
      <c r="CJ59" s="123"/>
      <c r="CK59" s="123"/>
      <c r="CL59" s="123"/>
      <c r="CM59" s="158"/>
      <c r="CN59" s="158"/>
      <c r="CO59" s="158"/>
      <c r="CP59" s="158"/>
      <c r="CQ59" s="162"/>
      <c r="CR59" s="162"/>
      <c r="CS59" s="162"/>
      <c r="CT59" s="165"/>
      <c r="CU59" s="102"/>
      <c r="CV59" s="96"/>
      <c r="CW59" s="96">
        <f t="shared" si="40"/>
        <v>0</v>
      </c>
      <c r="CX59" s="96"/>
      <c r="CY59" s="103"/>
      <c r="CZ59">
        <f t="shared" si="42"/>
        <v>0</v>
      </c>
      <c r="DA59" s="104"/>
      <c r="DB59" s="2"/>
      <c r="DC59" s="2"/>
      <c r="DD59" s="2"/>
      <c r="DE59" s="2"/>
      <c r="DF59" s="105"/>
      <c r="DG59" s="108"/>
      <c r="DH59" s="107"/>
      <c r="DI59" s="108">
        <f>SUM(DI46:DI58)</f>
        <v>0</v>
      </c>
      <c r="DJ59" s="108">
        <f aca="true" t="shared" si="66" ref="DJ59:DP59">SUM(DJ46:DJ58)</f>
        <v>0</v>
      </c>
      <c r="DK59" s="108">
        <f t="shared" si="66"/>
        <v>3</v>
      </c>
      <c r="DL59" s="108">
        <f t="shared" si="66"/>
        <v>0</v>
      </c>
      <c r="DM59" s="108">
        <f t="shared" si="66"/>
        <v>2</v>
      </c>
      <c r="DN59" s="108">
        <f t="shared" si="66"/>
        <v>0</v>
      </c>
      <c r="DO59" s="108">
        <f t="shared" si="66"/>
        <v>3</v>
      </c>
      <c r="DP59" s="108">
        <f t="shared" si="66"/>
        <v>1</v>
      </c>
    </row>
    <row r="60" spans="1:120" ht="14.25" customHeight="1">
      <c r="A60" s="304" t="s">
        <v>189</v>
      </c>
      <c r="B60" s="285"/>
      <c r="C60" s="264" t="s">
        <v>342</v>
      </c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26"/>
      <c r="P60" s="211"/>
      <c r="Q60" s="225"/>
      <c r="R60" s="225">
        <v>1</v>
      </c>
      <c r="S60" s="225"/>
      <c r="T60" s="225"/>
      <c r="U60" s="225"/>
      <c r="V60" s="225"/>
      <c r="W60" s="261"/>
      <c r="X60" s="211">
        <v>2</v>
      </c>
      <c r="Y60" s="225"/>
      <c r="Z60" s="225">
        <f aca="true" t="shared" si="67" ref="Z60:Z66">X60*36</f>
        <v>72</v>
      </c>
      <c r="AA60" s="225"/>
      <c r="AB60" s="225"/>
      <c r="AC60" s="203">
        <f aca="true" t="shared" si="68" ref="AC60:AC66">AF60+AH60+AJ60</f>
        <v>34</v>
      </c>
      <c r="AD60" s="203"/>
      <c r="AE60" s="308"/>
      <c r="AF60" s="211"/>
      <c r="AG60" s="225"/>
      <c r="AH60" s="225"/>
      <c r="AI60" s="225"/>
      <c r="AJ60" s="225">
        <v>34</v>
      </c>
      <c r="AK60" s="225"/>
      <c r="AL60" s="225">
        <f aca="true" t="shared" si="69" ref="AL60:AL66">Z60-AC60</f>
        <v>38</v>
      </c>
      <c r="AM60" s="223"/>
      <c r="AN60" s="34">
        <v>0</v>
      </c>
      <c r="AO60" s="32">
        <v>0</v>
      </c>
      <c r="AP60" s="24">
        <v>2</v>
      </c>
      <c r="AQ60" s="29"/>
      <c r="AR60" s="32"/>
      <c r="AS60" s="24"/>
      <c r="AT60" s="32"/>
      <c r="AU60" s="32"/>
      <c r="AV60" s="32"/>
      <c r="AW60" s="29"/>
      <c r="AX60" s="32"/>
      <c r="AY60" s="24"/>
      <c r="AZ60" s="32"/>
      <c r="BA60" s="32"/>
      <c r="BB60" s="32"/>
      <c r="BC60" s="29"/>
      <c r="BD60" s="32"/>
      <c r="BE60" s="24"/>
      <c r="BF60" s="32"/>
      <c r="BG60" s="32"/>
      <c r="BH60" s="32"/>
      <c r="BI60" s="29"/>
      <c r="BJ60" s="32"/>
      <c r="BK60" s="50"/>
      <c r="BM60" s="55">
        <f t="shared" si="1"/>
        <v>0</v>
      </c>
      <c r="BN60">
        <f t="shared" si="2"/>
        <v>47.22222222222222</v>
      </c>
      <c r="BO60" s="139">
        <f t="shared" si="6"/>
        <v>0</v>
      </c>
      <c r="BP60" s="140">
        <f t="shared" si="7"/>
        <v>1</v>
      </c>
      <c r="BQ60" s="140">
        <f t="shared" si="8"/>
        <v>0</v>
      </c>
      <c r="BR60" s="141">
        <f t="shared" si="9"/>
        <v>0</v>
      </c>
      <c r="BS60" s="123">
        <f t="shared" si="10"/>
        <v>0</v>
      </c>
      <c r="BT60" s="124">
        <f t="shared" si="11"/>
        <v>0</v>
      </c>
      <c r="BU60" s="124">
        <f t="shared" si="12"/>
        <v>0</v>
      </c>
      <c r="BV60" s="125">
        <f t="shared" si="13"/>
        <v>0</v>
      </c>
      <c r="BW60" s="120">
        <f t="shared" si="14"/>
        <v>0</v>
      </c>
      <c r="BX60" s="121">
        <f t="shared" si="15"/>
        <v>0</v>
      </c>
      <c r="BY60" s="121">
        <f t="shared" si="16"/>
        <v>0</v>
      </c>
      <c r="BZ60" s="122">
        <f t="shared" si="17"/>
        <v>0</v>
      </c>
      <c r="CA60" s="162">
        <f t="shared" si="18"/>
        <v>0</v>
      </c>
      <c r="CB60" s="162">
        <f t="shared" si="19"/>
        <v>0</v>
      </c>
      <c r="CC60" s="162">
        <f t="shared" si="20"/>
        <v>0</v>
      </c>
      <c r="CD60" s="162">
        <f t="shared" si="21"/>
        <v>0</v>
      </c>
      <c r="CE60" s="139">
        <f t="shared" si="22"/>
        <v>0</v>
      </c>
      <c r="CF60" s="139">
        <f t="shared" si="23"/>
        <v>0</v>
      </c>
      <c r="CG60" s="139">
        <f t="shared" si="24"/>
        <v>0</v>
      </c>
      <c r="CH60" s="139">
        <f t="shared" si="25"/>
        <v>0</v>
      </c>
      <c r="CI60" s="123">
        <f t="shared" si="26"/>
        <v>0</v>
      </c>
      <c r="CJ60" s="123">
        <f t="shared" si="27"/>
        <v>0</v>
      </c>
      <c r="CK60" s="123">
        <f t="shared" si="28"/>
        <v>0</v>
      </c>
      <c r="CL60" s="123">
        <f t="shared" si="29"/>
        <v>0</v>
      </c>
      <c r="CM60" s="158">
        <f t="shared" si="30"/>
        <v>0</v>
      </c>
      <c r="CN60" s="158">
        <f t="shared" si="31"/>
        <v>0</v>
      </c>
      <c r="CO60" s="158">
        <f t="shared" si="32"/>
        <v>0</v>
      </c>
      <c r="CP60" s="158">
        <f t="shared" si="33"/>
        <v>0</v>
      </c>
      <c r="CQ60" s="162">
        <f t="shared" si="34"/>
        <v>0</v>
      </c>
      <c r="CR60" s="162">
        <f t="shared" si="35"/>
        <v>0</v>
      </c>
      <c r="CS60" s="162">
        <f t="shared" si="36"/>
        <v>0</v>
      </c>
      <c r="CT60" s="165">
        <f t="shared" si="37"/>
        <v>0</v>
      </c>
      <c r="CU60" s="102">
        <f t="shared" si="38"/>
        <v>0</v>
      </c>
      <c r="CV60" s="96">
        <f t="shared" si="39"/>
        <v>1</v>
      </c>
      <c r="CW60" s="96">
        <f t="shared" si="40"/>
        <v>0</v>
      </c>
      <c r="CX60" s="96">
        <f t="shared" si="41"/>
        <v>0</v>
      </c>
      <c r="CY60" s="103">
        <f aca="true" t="shared" si="70" ref="CY60:CY66">SUM(CU60:CX60)</f>
        <v>1</v>
      </c>
      <c r="CZ60">
        <f t="shared" si="42"/>
        <v>2</v>
      </c>
      <c r="DA60" s="104">
        <f aca="true" t="shared" si="71" ref="DA60:DA66">X60</f>
        <v>2</v>
      </c>
      <c r="DB60" s="2">
        <f t="shared" si="43"/>
        <v>3</v>
      </c>
      <c r="DC60" s="2">
        <f aca="true" t="shared" si="72" ref="DC60:DC66">CZ60</f>
        <v>2</v>
      </c>
      <c r="DD60" s="2">
        <f t="shared" si="44"/>
        <v>3</v>
      </c>
      <c r="DE60" s="2">
        <f t="shared" si="45"/>
        <v>3</v>
      </c>
      <c r="DF60" s="105">
        <f t="shared" si="46"/>
        <v>2</v>
      </c>
      <c r="DG60" s="108">
        <f t="shared" si="47"/>
        <v>0</v>
      </c>
      <c r="DI60" s="2">
        <f t="shared" si="48"/>
        <v>2</v>
      </c>
      <c r="DJ60" s="2">
        <f t="shared" si="49"/>
        <v>0</v>
      </c>
      <c r="DK60" s="2">
        <f t="shared" si="50"/>
        <v>0</v>
      </c>
      <c r="DL60" s="2">
        <f t="shared" si="51"/>
        <v>0</v>
      </c>
      <c r="DM60" s="2">
        <f t="shared" si="52"/>
        <v>0</v>
      </c>
      <c r="DN60" s="2">
        <f t="shared" si="53"/>
        <v>0</v>
      </c>
      <c r="DO60" s="2">
        <f t="shared" si="54"/>
        <v>0</v>
      </c>
      <c r="DP60" s="2">
        <f t="shared" si="55"/>
        <v>0</v>
      </c>
    </row>
    <row r="61" spans="1:120" ht="15" customHeight="1">
      <c r="A61" s="304" t="s">
        <v>190</v>
      </c>
      <c r="B61" s="285"/>
      <c r="C61" s="264" t="s">
        <v>179</v>
      </c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26"/>
      <c r="P61" s="211"/>
      <c r="Q61" s="225"/>
      <c r="R61" s="225">
        <v>2</v>
      </c>
      <c r="S61" s="225"/>
      <c r="T61" s="225"/>
      <c r="U61" s="225"/>
      <c r="V61" s="225"/>
      <c r="W61" s="261"/>
      <c r="X61" s="211">
        <v>2</v>
      </c>
      <c r="Y61" s="225"/>
      <c r="Z61" s="225">
        <f t="shared" si="67"/>
        <v>72</v>
      </c>
      <c r="AA61" s="225"/>
      <c r="AB61" s="225"/>
      <c r="AC61" s="203">
        <f t="shared" si="68"/>
        <v>34</v>
      </c>
      <c r="AD61" s="203"/>
      <c r="AE61" s="308"/>
      <c r="AF61" s="211">
        <v>18</v>
      </c>
      <c r="AG61" s="225"/>
      <c r="AH61" s="225"/>
      <c r="AI61" s="225"/>
      <c r="AJ61" s="225">
        <v>16</v>
      </c>
      <c r="AK61" s="225"/>
      <c r="AL61" s="225">
        <f t="shared" si="69"/>
        <v>38</v>
      </c>
      <c r="AM61" s="223"/>
      <c r="AN61" s="52"/>
      <c r="AO61" s="31"/>
      <c r="AP61" s="41"/>
      <c r="AQ61" s="42">
        <v>1</v>
      </c>
      <c r="AR61" s="31">
        <v>0</v>
      </c>
      <c r="AS61" s="41">
        <v>1</v>
      </c>
      <c r="AT61" s="31"/>
      <c r="AU61" s="31"/>
      <c r="AV61" s="31"/>
      <c r="AW61" s="42"/>
      <c r="AX61" s="31"/>
      <c r="AY61" s="41"/>
      <c r="AZ61" s="31"/>
      <c r="BA61" s="31"/>
      <c r="BB61" s="31"/>
      <c r="BC61" s="42"/>
      <c r="BD61" s="31"/>
      <c r="BE61" s="41"/>
      <c r="BF61" s="31"/>
      <c r="BG61" s="31"/>
      <c r="BH61" s="31"/>
      <c r="BI61" s="42"/>
      <c r="BJ61" s="31"/>
      <c r="BK61" s="54"/>
      <c r="BM61" s="55">
        <f t="shared" si="1"/>
        <v>52.94117647058824</v>
      </c>
      <c r="BN61">
        <f t="shared" si="2"/>
        <v>47.22222222222222</v>
      </c>
      <c r="BO61" s="139">
        <f t="shared" si="6"/>
        <v>0</v>
      </c>
      <c r="BP61" s="140">
        <f t="shared" si="7"/>
        <v>0</v>
      </c>
      <c r="BQ61" s="140">
        <f t="shared" si="8"/>
        <v>0</v>
      </c>
      <c r="BR61" s="141">
        <f t="shared" si="9"/>
        <v>0</v>
      </c>
      <c r="BS61" s="123">
        <f t="shared" si="10"/>
        <v>0</v>
      </c>
      <c r="BT61" s="124">
        <f t="shared" si="11"/>
        <v>1</v>
      </c>
      <c r="BU61" s="124">
        <f t="shared" si="12"/>
        <v>0</v>
      </c>
      <c r="BV61" s="125">
        <f t="shared" si="13"/>
        <v>0</v>
      </c>
      <c r="BW61" s="120">
        <f t="shared" si="14"/>
        <v>0</v>
      </c>
      <c r="BX61" s="121">
        <f t="shared" si="15"/>
        <v>0</v>
      </c>
      <c r="BY61" s="121">
        <f t="shared" si="16"/>
        <v>0</v>
      </c>
      <c r="BZ61" s="122">
        <f t="shared" si="17"/>
        <v>0</v>
      </c>
      <c r="CA61" s="162">
        <f t="shared" si="18"/>
        <v>0</v>
      </c>
      <c r="CB61" s="162">
        <f t="shared" si="19"/>
        <v>0</v>
      </c>
      <c r="CC61" s="162">
        <f t="shared" si="20"/>
        <v>0</v>
      </c>
      <c r="CD61" s="162">
        <f t="shared" si="21"/>
        <v>0</v>
      </c>
      <c r="CE61" s="139">
        <f t="shared" si="22"/>
        <v>0</v>
      </c>
      <c r="CF61" s="139">
        <f t="shared" si="23"/>
        <v>0</v>
      </c>
      <c r="CG61" s="139">
        <f t="shared" si="24"/>
        <v>0</v>
      </c>
      <c r="CH61" s="139">
        <f t="shared" si="25"/>
        <v>0</v>
      </c>
      <c r="CI61" s="123">
        <f t="shared" si="26"/>
        <v>0</v>
      </c>
      <c r="CJ61" s="123">
        <f t="shared" si="27"/>
        <v>0</v>
      </c>
      <c r="CK61" s="123">
        <f t="shared" si="28"/>
        <v>0</v>
      </c>
      <c r="CL61" s="123">
        <f t="shared" si="29"/>
        <v>0</v>
      </c>
      <c r="CM61" s="158">
        <f t="shared" si="30"/>
        <v>0</v>
      </c>
      <c r="CN61" s="158">
        <f t="shared" si="31"/>
        <v>0</v>
      </c>
      <c r="CO61" s="158">
        <f t="shared" si="32"/>
        <v>0</v>
      </c>
      <c r="CP61" s="158">
        <f t="shared" si="33"/>
        <v>0</v>
      </c>
      <c r="CQ61" s="162">
        <f t="shared" si="34"/>
        <v>0</v>
      </c>
      <c r="CR61" s="162">
        <f t="shared" si="35"/>
        <v>0</v>
      </c>
      <c r="CS61" s="162">
        <f t="shared" si="36"/>
        <v>0</v>
      </c>
      <c r="CT61" s="165">
        <f t="shared" si="37"/>
        <v>0</v>
      </c>
      <c r="CU61" s="102">
        <f t="shared" si="38"/>
        <v>0</v>
      </c>
      <c r="CV61" s="96">
        <f t="shared" si="39"/>
        <v>1</v>
      </c>
      <c r="CW61" s="96">
        <f t="shared" si="40"/>
        <v>0</v>
      </c>
      <c r="CX61" s="96">
        <f t="shared" si="41"/>
        <v>0</v>
      </c>
      <c r="CY61" s="103">
        <f t="shared" si="70"/>
        <v>1</v>
      </c>
      <c r="CZ61">
        <f t="shared" si="42"/>
        <v>2</v>
      </c>
      <c r="DA61" s="104">
        <f t="shared" si="71"/>
        <v>2</v>
      </c>
      <c r="DB61" s="2">
        <f t="shared" si="43"/>
        <v>3</v>
      </c>
      <c r="DC61" s="2">
        <f t="shared" si="72"/>
        <v>2</v>
      </c>
      <c r="DD61" s="2">
        <f t="shared" si="44"/>
        <v>3</v>
      </c>
      <c r="DE61" s="2">
        <f t="shared" si="45"/>
        <v>3</v>
      </c>
      <c r="DF61" s="105">
        <f t="shared" si="46"/>
        <v>2</v>
      </c>
      <c r="DG61" s="108">
        <f t="shared" si="47"/>
        <v>0</v>
      </c>
      <c r="DI61" s="2">
        <f t="shared" si="48"/>
        <v>0</v>
      </c>
      <c r="DJ61" s="2">
        <f t="shared" si="49"/>
        <v>2</v>
      </c>
      <c r="DK61" s="2">
        <f t="shared" si="50"/>
        <v>0</v>
      </c>
      <c r="DL61" s="2">
        <f t="shared" si="51"/>
        <v>0</v>
      </c>
      <c r="DM61" s="2">
        <f t="shared" si="52"/>
        <v>0</v>
      </c>
      <c r="DN61" s="2">
        <f t="shared" si="53"/>
        <v>0</v>
      </c>
      <c r="DO61" s="2">
        <f t="shared" si="54"/>
        <v>0</v>
      </c>
      <c r="DP61" s="2">
        <f t="shared" si="55"/>
        <v>0</v>
      </c>
    </row>
    <row r="62" spans="1:120" ht="12.75">
      <c r="A62" s="304" t="s">
        <v>191</v>
      </c>
      <c r="B62" s="285"/>
      <c r="C62" s="264" t="s">
        <v>181</v>
      </c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26"/>
      <c r="P62" s="211"/>
      <c r="Q62" s="225"/>
      <c r="R62" s="225">
        <v>5</v>
      </c>
      <c r="S62" s="225"/>
      <c r="T62" s="225"/>
      <c r="U62" s="225"/>
      <c r="V62" s="225"/>
      <c r="W62" s="261"/>
      <c r="X62" s="211">
        <v>2</v>
      </c>
      <c r="Y62" s="225"/>
      <c r="Z62" s="225">
        <f t="shared" si="67"/>
        <v>72</v>
      </c>
      <c r="AA62" s="225"/>
      <c r="AB62" s="225"/>
      <c r="AC62" s="203">
        <f t="shared" si="68"/>
        <v>34</v>
      </c>
      <c r="AD62" s="203"/>
      <c r="AE62" s="308"/>
      <c r="AF62" s="211">
        <v>18</v>
      </c>
      <c r="AG62" s="225"/>
      <c r="AH62" s="225"/>
      <c r="AI62" s="225"/>
      <c r="AJ62" s="225">
        <v>16</v>
      </c>
      <c r="AK62" s="225"/>
      <c r="AL62" s="225">
        <f t="shared" si="69"/>
        <v>38</v>
      </c>
      <c r="AM62" s="223"/>
      <c r="AN62" s="34"/>
      <c r="AO62" s="32"/>
      <c r="AP62" s="24"/>
      <c r="AQ62" s="29"/>
      <c r="AR62" s="32"/>
      <c r="AS62" s="24"/>
      <c r="AT62" s="35"/>
      <c r="AU62" s="35"/>
      <c r="AV62" s="35"/>
      <c r="AW62" s="184"/>
      <c r="AX62" s="185"/>
      <c r="AY62" s="186"/>
      <c r="AZ62" s="29">
        <v>1</v>
      </c>
      <c r="BA62" s="32">
        <v>0</v>
      </c>
      <c r="BB62" s="24">
        <v>1</v>
      </c>
      <c r="BC62" s="29"/>
      <c r="BD62" s="32"/>
      <c r="BE62" s="24"/>
      <c r="BF62" s="32"/>
      <c r="BG62" s="32"/>
      <c r="BH62" s="32"/>
      <c r="BI62" s="29"/>
      <c r="BJ62" s="32"/>
      <c r="BK62" s="50"/>
      <c r="BM62" s="55">
        <f t="shared" si="1"/>
        <v>52.94117647058824</v>
      </c>
      <c r="BN62">
        <f t="shared" si="2"/>
        <v>47.22222222222222</v>
      </c>
      <c r="BO62" s="139">
        <f t="shared" si="6"/>
        <v>0</v>
      </c>
      <c r="BP62" s="140">
        <f t="shared" si="7"/>
        <v>0</v>
      </c>
      <c r="BQ62" s="140">
        <f t="shared" si="8"/>
        <v>0</v>
      </c>
      <c r="BR62" s="141">
        <f t="shared" si="9"/>
        <v>0</v>
      </c>
      <c r="BS62" s="123">
        <f t="shared" si="10"/>
        <v>0</v>
      </c>
      <c r="BT62" s="124">
        <f t="shared" si="11"/>
        <v>0</v>
      </c>
      <c r="BU62" s="124">
        <f t="shared" si="12"/>
        <v>0</v>
      </c>
      <c r="BV62" s="125">
        <f t="shared" si="13"/>
        <v>0</v>
      </c>
      <c r="BW62" s="120">
        <f t="shared" si="14"/>
        <v>0</v>
      </c>
      <c r="BX62" s="121">
        <f t="shared" si="15"/>
        <v>0</v>
      </c>
      <c r="BY62" s="121">
        <f t="shared" si="16"/>
        <v>0</v>
      </c>
      <c r="BZ62" s="122">
        <f t="shared" si="17"/>
        <v>0</v>
      </c>
      <c r="CA62" s="162">
        <f t="shared" si="18"/>
        <v>0</v>
      </c>
      <c r="CB62" s="162">
        <f t="shared" si="19"/>
        <v>0</v>
      </c>
      <c r="CC62" s="162">
        <f t="shared" si="20"/>
        <v>0</v>
      </c>
      <c r="CD62" s="162">
        <f t="shared" si="21"/>
        <v>0</v>
      </c>
      <c r="CE62" s="139">
        <f t="shared" si="22"/>
        <v>0</v>
      </c>
      <c r="CF62" s="139">
        <f t="shared" si="23"/>
        <v>1</v>
      </c>
      <c r="CG62" s="139">
        <f t="shared" si="24"/>
        <v>0</v>
      </c>
      <c r="CH62" s="139">
        <f t="shared" si="25"/>
        <v>0</v>
      </c>
      <c r="CI62" s="123">
        <f t="shared" si="26"/>
        <v>0</v>
      </c>
      <c r="CJ62" s="123">
        <f t="shared" si="27"/>
        <v>0</v>
      </c>
      <c r="CK62" s="123">
        <f t="shared" si="28"/>
        <v>0</v>
      </c>
      <c r="CL62" s="123">
        <f t="shared" si="29"/>
        <v>0</v>
      </c>
      <c r="CM62" s="158">
        <f t="shared" si="30"/>
        <v>0</v>
      </c>
      <c r="CN62" s="158">
        <f t="shared" si="31"/>
        <v>0</v>
      </c>
      <c r="CO62" s="158">
        <f t="shared" si="32"/>
        <v>0</v>
      </c>
      <c r="CP62" s="158">
        <f t="shared" si="33"/>
        <v>0</v>
      </c>
      <c r="CQ62" s="162">
        <f t="shared" si="34"/>
        <v>0</v>
      </c>
      <c r="CR62" s="162">
        <f t="shared" si="35"/>
        <v>0</v>
      </c>
      <c r="CS62" s="162">
        <f t="shared" si="36"/>
        <v>0</v>
      </c>
      <c r="CT62" s="165">
        <f t="shared" si="37"/>
        <v>0</v>
      </c>
      <c r="CU62" s="102">
        <f t="shared" si="38"/>
        <v>0</v>
      </c>
      <c r="CV62" s="96">
        <f t="shared" si="39"/>
        <v>1</v>
      </c>
      <c r="CW62" s="96">
        <f t="shared" si="40"/>
        <v>0</v>
      </c>
      <c r="CX62" s="96">
        <f t="shared" si="41"/>
        <v>0</v>
      </c>
      <c r="CY62" s="103">
        <f t="shared" si="70"/>
        <v>1</v>
      </c>
      <c r="CZ62">
        <f t="shared" si="42"/>
        <v>2</v>
      </c>
      <c r="DA62" s="104">
        <f t="shared" si="71"/>
        <v>2</v>
      </c>
      <c r="DB62" s="2">
        <f t="shared" si="43"/>
        <v>3</v>
      </c>
      <c r="DC62" s="2">
        <f t="shared" si="72"/>
        <v>2</v>
      </c>
      <c r="DD62" s="2">
        <f t="shared" si="44"/>
        <v>3</v>
      </c>
      <c r="DE62" s="2">
        <f t="shared" si="45"/>
        <v>3</v>
      </c>
      <c r="DF62" s="105">
        <f t="shared" si="46"/>
        <v>2</v>
      </c>
      <c r="DG62" s="108">
        <f t="shared" si="47"/>
        <v>0</v>
      </c>
      <c r="DI62" s="2">
        <f t="shared" si="48"/>
        <v>0</v>
      </c>
      <c r="DJ62" s="2">
        <f t="shared" si="49"/>
        <v>0</v>
      </c>
      <c r="DK62" s="2">
        <f t="shared" si="50"/>
        <v>0</v>
      </c>
      <c r="DL62" s="2">
        <f t="shared" si="51"/>
        <v>0</v>
      </c>
      <c r="DM62" s="2">
        <f t="shared" si="52"/>
        <v>2</v>
      </c>
      <c r="DN62" s="2">
        <f t="shared" si="53"/>
        <v>0</v>
      </c>
      <c r="DO62" s="2">
        <f t="shared" si="54"/>
        <v>0</v>
      </c>
      <c r="DP62" s="2">
        <f t="shared" si="55"/>
        <v>0</v>
      </c>
    </row>
    <row r="63" spans="1:120" ht="12.75" hidden="1">
      <c r="A63" s="217"/>
      <c r="B63" s="219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26"/>
      <c r="P63" s="211"/>
      <c r="Q63" s="225"/>
      <c r="R63" s="225"/>
      <c r="S63" s="225"/>
      <c r="T63" s="225"/>
      <c r="U63" s="225"/>
      <c r="V63" s="225"/>
      <c r="W63" s="261"/>
      <c r="X63" s="211"/>
      <c r="Y63" s="225"/>
      <c r="Z63" s="225">
        <f t="shared" si="67"/>
        <v>0</v>
      </c>
      <c r="AA63" s="225"/>
      <c r="AB63" s="225"/>
      <c r="AC63" s="203">
        <f t="shared" si="68"/>
        <v>0</v>
      </c>
      <c r="AD63" s="203"/>
      <c r="AE63" s="308"/>
      <c r="AF63" s="211"/>
      <c r="AG63" s="225"/>
      <c r="AH63" s="225"/>
      <c r="AI63" s="225"/>
      <c r="AJ63" s="225"/>
      <c r="AK63" s="225"/>
      <c r="AL63" s="225">
        <f t="shared" si="69"/>
        <v>0</v>
      </c>
      <c r="AM63" s="223"/>
      <c r="AN63" s="52"/>
      <c r="AO63" s="31"/>
      <c r="AP63" s="41"/>
      <c r="AQ63" s="42"/>
      <c r="AR63" s="31"/>
      <c r="AS63" s="41"/>
      <c r="AT63" s="31"/>
      <c r="AU63" s="31"/>
      <c r="AV63" s="31"/>
      <c r="AW63" s="42"/>
      <c r="AX63" s="31"/>
      <c r="AY63" s="41"/>
      <c r="AZ63" s="31"/>
      <c r="BA63" s="31"/>
      <c r="BB63" s="31"/>
      <c r="BC63" s="42"/>
      <c r="BD63" s="31"/>
      <c r="BE63" s="41"/>
      <c r="BF63" s="31"/>
      <c r="BG63" s="31"/>
      <c r="BH63" s="31"/>
      <c r="BI63" s="42"/>
      <c r="BJ63" s="31"/>
      <c r="BK63" s="54"/>
      <c r="BM63" s="55" t="e">
        <f t="shared" si="1"/>
        <v>#DIV/0!</v>
      </c>
      <c r="BN63" t="e">
        <f t="shared" si="2"/>
        <v>#DIV/0!</v>
      </c>
      <c r="BO63" s="139">
        <f t="shared" si="6"/>
        <v>0</v>
      </c>
      <c r="BP63" s="140">
        <f t="shared" si="7"/>
        <v>0</v>
      </c>
      <c r="BQ63" s="140">
        <f t="shared" si="8"/>
        <v>0</v>
      </c>
      <c r="BR63" s="141">
        <f t="shared" si="9"/>
        <v>0</v>
      </c>
      <c r="BS63" s="123">
        <f t="shared" si="10"/>
        <v>0</v>
      </c>
      <c r="BT63" s="124">
        <f t="shared" si="11"/>
        <v>0</v>
      </c>
      <c r="BU63" s="124">
        <f t="shared" si="12"/>
        <v>0</v>
      </c>
      <c r="BV63" s="125">
        <f t="shared" si="13"/>
        <v>0</v>
      </c>
      <c r="BW63" s="120">
        <f t="shared" si="14"/>
        <v>0</v>
      </c>
      <c r="BX63" s="121">
        <f t="shared" si="15"/>
        <v>0</v>
      </c>
      <c r="BY63" s="121">
        <f t="shared" si="16"/>
        <v>0</v>
      </c>
      <c r="BZ63" s="122">
        <f t="shared" si="17"/>
        <v>0</v>
      </c>
      <c r="CA63" s="162">
        <f t="shared" si="18"/>
        <v>0</v>
      </c>
      <c r="CB63" s="162">
        <f t="shared" si="19"/>
        <v>0</v>
      </c>
      <c r="CC63" s="162">
        <f t="shared" si="20"/>
        <v>0</v>
      </c>
      <c r="CD63" s="162">
        <f t="shared" si="21"/>
        <v>0</v>
      </c>
      <c r="CE63" s="139">
        <f t="shared" si="22"/>
        <v>0</v>
      </c>
      <c r="CF63" s="139">
        <f t="shared" si="23"/>
        <v>0</v>
      </c>
      <c r="CG63" s="139">
        <f t="shared" si="24"/>
        <v>0</v>
      </c>
      <c r="CH63" s="139">
        <f t="shared" si="25"/>
        <v>0</v>
      </c>
      <c r="CI63" s="123">
        <f t="shared" si="26"/>
        <v>0</v>
      </c>
      <c r="CJ63" s="123">
        <f t="shared" si="27"/>
        <v>0</v>
      </c>
      <c r="CK63" s="123">
        <f t="shared" si="28"/>
        <v>0</v>
      </c>
      <c r="CL63" s="123">
        <f t="shared" si="29"/>
        <v>0</v>
      </c>
      <c r="CM63" s="158">
        <f t="shared" si="30"/>
        <v>0</v>
      </c>
      <c r="CN63" s="158">
        <f t="shared" si="31"/>
        <v>0</v>
      </c>
      <c r="CO63" s="158">
        <f t="shared" si="32"/>
        <v>0</v>
      </c>
      <c r="CP63" s="158">
        <f t="shared" si="33"/>
        <v>0</v>
      </c>
      <c r="CQ63" s="162">
        <f t="shared" si="34"/>
        <v>0</v>
      </c>
      <c r="CR63" s="162">
        <f t="shared" si="35"/>
        <v>0</v>
      </c>
      <c r="CS63" s="162">
        <f t="shared" si="36"/>
        <v>0</v>
      </c>
      <c r="CT63" s="165">
        <f t="shared" si="37"/>
        <v>0</v>
      </c>
      <c r="CU63" s="102">
        <f t="shared" si="38"/>
        <v>0</v>
      </c>
      <c r="CV63" s="96">
        <f t="shared" si="39"/>
        <v>0</v>
      </c>
      <c r="CW63" s="96">
        <f t="shared" si="40"/>
        <v>0</v>
      </c>
      <c r="CX63" s="96">
        <f t="shared" si="41"/>
        <v>0</v>
      </c>
      <c r="CY63" s="103">
        <f t="shared" si="70"/>
        <v>0</v>
      </c>
      <c r="CZ63">
        <f t="shared" si="42"/>
        <v>0</v>
      </c>
      <c r="DA63" s="104">
        <f t="shared" si="71"/>
        <v>0</v>
      </c>
      <c r="DB63" s="2">
        <f t="shared" si="43"/>
        <v>0</v>
      </c>
      <c r="DC63" s="2">
        <f t="shared" si="72"/>
        <v>0</v>
      </c>
      <c r="DD63" s="2">
        <f t="shared" si="44"/>
        <v>0</v>
      </c>
      <c r="DE63" s="2">
        <f t="shared" si="45"/>
        <v>0</v>
      </c>
      <c r="DF63" s="105">
        <f t="shared" si="46"/>
        <v>0</v>
      </c>
      <c r="DG63" s="108">
        <f t="shared" si="47"/>
        <v>0</v>
      </c>
      <c r="DI63" s="2">
        <f t="shared" si="48"/>
        <v>0</v>
      </c>
      <c r="DJ63" s="2">
        <f t="shared" si="49"/>
        <v>0</v>
      </c>
      <c r="DK63" s="2">
        <f t="shared" si="50"/>
        <v>0</v>
      </c>
      <c r="DL63" s="2">
        <f t="shared" si="51"/>
        <v>0</v>
      </c>
      <c r="DM63" s="2">
        <f t="shared" si="52"/>
        <v>0</v>
      </c>
      <c r="DN63" s="2">
        <f t="shared" si="53"/>
        <v>0</v>
      </c>
      <c r="DO63" s="2">
        <f t="shared" si="54"/>
        <v>0</v>
      </c>
      <c r="DP63" s="2">
        <f t="shared" si="55"/>
        <v>0</v>
      </c>
    </row>
    <row r="64" spans="1:120" ht="12.75" hidden="1">
      <c r="A64" s="217"/>
      <c r="B64" s="219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26"/>
      <c r="P64" s="211"/>
      <c r="Q64" s="225"/>
      <c r="R64" s="225"/>
      <c r="S64" s="225"/>
      <c r="T64" s="225"/>
      <c r="U64" s="225"/>
      <c r="V64" s="225"/>
      <c r="W64" s="261"/>
      <c r="X64" s="211"/>
      <c r="Y64" s="225"/>
      <c r="Z64" s="225">
        <f t="shared" si="67"/>
        <v>0</v>
      </c>
      <c r="AA64" s="225"/>
      <c r="AB64" s="225"/>
      <c r="AC64" s="203">
        <f t="shared" si="68"/>
        <v>0</v>
      </c>
      <c r="AD64" s="203"/>
      <c r="AE64" s="308"/>
      <c r="AF64" s="211"/>
      <c r="AG64" s="225"/>
      <c r="AH64" s="225"/>
      <c r="AI64" s="225"/>
      <c r="AJ64" s="225"/>
      <c r="AK64" s="225"/>
      <c r="AL64" s="225">
        <f t="shared" si="69"/>
        <v>0</v>
      </c>
      <c r="AM64" s="223"/>
      <c r="AN64" s="34"/>
      <c r="AO64" s="32"/>
      <c r="AP64" s="24"/>
      <c r="AQ64" s="29"/>
      <c r="AR64" s="32"/>
      <c r="AS64" s="24"/>
      <c r="AT64" s="32"/>
      <c r="AU64" s="32"/>
      <c r="AV64" s="32"/>
      <c r="AW64" s="29"/>
      <c r="AX64" s="32"/>
      <c r="AY64" s="24"/>
      <c r="AZ64" s="32"/>
      <c r="BA64" s="32"/>
      <c r="BB64" s="32"/>
      <c r="BC64" s="29"/>
      <c r="BD64" s="32"/>
      <c r="BE64" s="24"/>
      <c r="BF64" s="32"/>
      <c r="BG64" s="32"/>
      <c r="BH64" s="32"/>
      <c r="BI64" s="29"/>
      <c r="BJ64" s="32"/>
      <c r="BK64" s="50"/>
      <c r="BM64" s="55" t="e">
        <f t="shared" si="1"/>
        <v>#DIV/0!</v>
      </c>
      <c r="BN64" t="e">
        <f t="shared" si="2"/>
        <v>#DIV/0!</v>
      </c>
      <c r="BO64" s="139">
        <f t="shared" si="6"/>
        <v>0</v>
      </c>
      <c r="BP64" s="140">
        <f t="shared" si="7"/>
        <v>0</v>
      </c>
      <c r="BQ64" s="140">
        <f t="shared" si="8"/>
        <v>0</v>
      </c>
      <c r="BR64" s="141">
        <f t="shared" si="9"/>
        <v>0</v>
      </c>
      <c r="BS64" s="123">
        <f t="shared" si="10"/>
        <v>0</v>
      </c>
      <c r="BT64" s="124">
        <f t="shared" si="11"/>
        <v>0</v>
      </c>
      <c r="BU64" s="124">
        <f t="shared" si="12"/>
        <v>0</v>
      </c>
      <c r="BV64" s="125">
        <f t="shared" si="13"/>
        <v>0</v>
      </c>
      <c r="BW64" s="120">
        <f t="shared" si="14"/>
        <v>0</v>
      </c>
      <c r="BX64" s="121">
        <f t="shared" si="15"/>
        <v>0</v>
      </c>
      <c r="BY64" s="121">
        <f t="shared" si="16"/>
        <v>0</v>
      </c>
      <c r="BZ64" s="122">
        <f t="shared" si="17"/>
        <v>0</v>
      </c>
      <c r="CA64" s="162">
        <f t="shared" si="18"/>
        <v>0</v>
      </c>
      <c r="CB64" s="162">
        <f t="shared" si="19"/>
        <v>0</v>
      </c>
      <c r="CC64" s="162">
        <f t="shared" si="20"/>
        <v>0</v>
      </c>
      <c r="CD64" s="162">
        <f t="shared" si="21"/>
        <v>0</v>
      </c>
      <c r="CE64" s="139">
        <f t="shared" si="22"/>
        <v>0</v>
      </c>
      <c r="CF64" s="139">
        <f t="shared" si="23"/>
        <v>0</v>
      </c>
      <c r="CG64" s="139">
        <f t="shared" si="24"/>
        <v>0</v>
      </c>
      <c r="CH64" s="139">
        <f t="shared" si="25"/>
        <v>0</v>
      </c>
      <c r="CI64" s="123">
        <f t="shared" si="26"/>
        <v>0</v>
      </c>
      <c r="CJ64" s="123">
        <f t="shared" si="27"/>
        <v>0</v>
      </c>
      <c r="CK64" s="123">
        <f t="shared" si="28"/>
        <v>0</v>
      </c>
      <c r="CL64" s="123">
        <f t="shared" si="29"/>
        <v>0</v>
      </c>
      <c r="CM64" s="158">
        <f t="shared" si="30"/>
        <v>0</v>
      </c>
      <c r="CN64" s="158">
        <f t="shared" si="31"/>
        <v>0</v>
      </c>
      <c r="CO64" s="158">
        <f t="shared" si="32"/>
        <v>0</v>
      </c>
      <c r="CP64" s="158">
        <f t="shared" si="33"/>
        <v>0</v>
      </c>
      <c r="CQ64" s="162">
        <f t="shared" si="34"/>
        <v>0</v>
      </c>
      <c r="CR64" s="162">
        <f t="shared" si="35"/>
        <v>0</v>
      </c>
      <c r="CS64" s="162">
        <f t="shared" si="36"/>
        <v>0</v>
      </c>
      <c r="CT64" s="165">
        <f t="shared" si="37"/>
        <v>0</v>
      </c>
      <c r="CU64" s="102">
        <f t="shared" si="38"/>
        <v>0</v>
      </c>
      <c r="CV64" s="96">
        <f t="shared" si="39"/>
        <v>0</v>
      </c>
      <c r="CW64" s="96">
        <f t="shared" si="40"/>
        <v>0</v>
      </c>
      <c r="CX64" s="96">
        <f t="shared" si="41"/>
        <v>0</v>
      </c>
      <c r="CY64" s="103">
        <f t="shared" si="70"/>
        <v>0</v>
      </c>
      <c r="CZ64">
        <f t="shared" si="42"/>
        <v>0</v>
      </c>
      <c r="DA64" s="104">
        <f t="shared" si="71"/>
        <v>0</v>
      </c>
      <c r="DB64" s="2">
        <f t="shared" si="43"/>
        <v>0</v>
      </c>
      <c r="DC64" s="2">
        <f t="shared" si="72"/>
        <v>0</v>
      </c>
      <c r="DD64" s="2">
        <f t="shared" si="44"/>
        <v>0</v>
      </c>
      <c r="DE64" s="2">
        <f t="shared" si="45"/>
        <v>0</v>
      </c>
      <c r="DF64" s="105">
        <f t="shared" si="46"/>
        <v>0</v>
      </c>
      <c r="DG64" s="108">
        <f t="shared" si="47"/>
        <v>0</v>
      </c>
      <c r="DI64" s="2">
        <f t="shared" si="48"/>
        <v>0</v>
      </c>
      <c r="DJ64" s="2">
        <f t="shared" si="49"/>
        <v>0</v>
      </c>
      <c r="DK64" s="2">
        <f t="shared" si="50"/>
        <v>0</v>
      </c>
      <c r="DL64" s="2">
        <f t="shared" si="51"/>
        <v>0</v>
      </c>
      <c r="DM64" s="2">
        <f t="shared" si="52"/>
        <v>0</v>
      </c>
      <c r="DN64" s="2">
        <f t="shared" si="53"/>
        <v>0</v>
      </c>
      <c r="DO64" s="2">
        <f t="shared" si="54"/>
        <v>0</v>
      </c>
      <c r="DP64" s="2">
        <f t="shared" si="55"/>
        <v>0</v>
      </c>
    </row>
    <row r="65" spans="1:120" ht="12.75" hidden="1">
      <c r="A65" s="211"/>
      <c r="B65" s="225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26"/>
      <c r="P65" s="211"/>
      <c r="Q65" s="225"/>
      <c r="R65" s="225"/>
      <c r="S65" s="225"/>
      <c r="T65" s="225"/>
      <c r="U65" s="225"/>
      <c r="V65" s="225"/>
      <c r="W65" s="261"/>
      <c r="X65" s="211"/>
      <c r="Y65" s="225"/>
      <c r="Z65" s="225">
        <f t="shared" si="67"/>
        <v>0</v>
      </c>
      <c r="AA65" s="225"/>
      <c r="AB65" s="225"/>
      <c r="AC65" s="203">
        <f t="shared" si="68"/>
        <v>0</v>
      </c>
      <c r="AD65" s="203"/>
      <c r="AE65" s="308"/>
      <c r="AF65" s="211"/>
      <c r="AG65" s="225"/>
      <c r="AH65" s="225"/>
      <c r="AI65" s="225"/>
      <c r="AJ65" s="225"/>
      <c r="AK65" s="225"/>
      <c r="AL65" s="225">
        <f t="shared" si="69"/>
        <v>0</v>
      </c>
      <c r="AM65" s="223"/>
      <c r="AN65" s="52"/>
      <c r="AO65" s="31"/>
      <c r="AP65" s="41"/>
      <c r="AQ65" s="42"/>
      <c r="AR65" s="31"/>
      <c r="AS65" s="41"/>
      <c r="AT65" s="31"/>
      <c r="AU65" s="31"/>
      <c r="AV65" s="31"/>
      <c r="AW65" s="42"/>
      <c r="AX65" s="31"/>
      <c r="AY65" s="41"/>
      <c r="AZ65" s="31"/>
      <c r="BA65" s="31"/>
      <c r="BB65" s="31"/>
      <c r="BC65" s="42"/>
      <c r="BD65" s="31"/>
      <c r="BE65" s="41"/>
      <c r="BF65" s="31"/>
      <c r="BG65" s="31"/>
      <c r="BH65" s="31"/>
      <c r="BI65" s="42"/>
      <c r="BJ65" s="31"/>
      <c r="BK65" s="54"/>
      <c r="BM65" s="55" t="e">
        <f t="shared" si="1"/>
        <v>#DIV/0!</v>
      </c>
      <c r="BN65" t="e">
        <f t="shared" si="2"/>
        <v>#DIV/0!</v>
      </c>
      <c r="BO65" s="139">
        <f t="shared" si="6"/>
        <v>0</v>
      </c>
      <c r="BP65" s="140">
        <f t="shared" si="7"/>
        <v>0</v>
      </c>
      <c r="BQ65" s="140">
        <f t="shared" si="8"/>
        <v>0</v>
      </c>
      <c r="BR65" s="141">
        <f t="shared" si="9"/>
        <v>0</v>
      </c>
      <c r="BS65" s="123">
        <f t="shared" si="10"/>
        <v>0</v>
      </c>
      <c r="BT65" s="124">
        <f t="shared" si="11"/>
        <v>0</v>
      </c>
      <c r="BU65" s="124">
        <f t="shared" si="12"/>
        <v>0</v>
      </c>
      <c r="BV65" s="125">
        <f t="shared" si="13"/>
        <v>0</v>
      </c>
      <c r="BW65" s="120">
        <f t="shared" si="14"/>
        <v>0</v>
      </c>
      <c r="BX65" s="121">
        <f t="shared" si="15"/>
        <v>0</v>
      </c>
      <c r="BY65" s="121">
        <f t="shared" si="16"/>
        <v>0</v>
      </c>
      <c r="BZ65" s="122">
        <f t="shared" si="17"/>
        <v>0</v>
      </c>
      <c r="CA65" s="162">
        <f t="shared" si="18"/>
        <v>0</v>
      </c>
      <c r="CB65" s="162">
        <f t="shared" si="19"/>
        <v>0</v>
      </c>
      <c r="CC65" s="162">
        <f t="shared" si="20"/>
        <v>0</v>
      </c>
      <c r="CD65" s="162">
        <f t="shared" si="21"/>
        <v>0</v>
      </c>
      <c r="CE65" s="139">
        <f t="shared" si="22"/>
        <v>0</v>
      </c>
      <c r="CF65" s="139">
        <f t="shared" si="23"/>
        <v>0</v>
      </c>
      <c r="CG65" s="139">
        <f t="shared" si="24"/>
        <v>0</v>
      </c>
      <c r="CH65" s="139">
        <f t="shared" si="25"/>
        <v>0</v>
      </c>
      <c r="CI65" s="123">
        <f t="shared" si="26"/>
        <v>0</v>
      </c>
      <c r="CJ65" s="123">
        <f t="shared" si="27"/>
        <v>0</v>
      </c>
      <c r="CK65" s="123">
        <f t="shared" si="28"/>
        <v>0</v>
      </c>
      <c r="CL65" s="123">
        <f t="shared" si="29"/>
        <v>0</v>
      </c>
      <c r="CM65" s="158">
        <f t="shared" si="30"/>
        <v>0</v>
      </c>
      <c r="CN65" s="158">
        <f t="shared" si="31"/>
        <v>0</v>
      </c>
      <c r="CO65" s="158">
        <f t="shared" si="32"/>
        <v>0</v>
      </c>
      <c r="CP65" s="158">
        <f t="shared" si="33"/>
        <v>0</v>
      </c>
      <c r="CQ65" s="162">
        <f t="shared" si="34"/>
        <v>0</v>
      </c>
      <c r="CR65" s="162">
        <f t="shared" si="35"/>
        <v>0</v>
      </c>
      <c r="CS65" s="162">
        <f t="shared" si="36"/>
        <v>0</v>
      </c>
      <c r="CT65" s="165">
        <f t="shared" si="37"/>
        <v>0</v>
      </c>
      <c r="CU65" s="102">
        <f t="shared" si="38"/>
        <v>0</v>
      </c>
      <c r="CV65" s="96">
        <f t="shared" si="39"/>
        <v>0</v>
      </c>
      <c r="CW65" s="96">
        <f t="shared" si="40"/>
        <v>0</v>
      </c>
      <c r="CX65" s="96">
        <f t="shared" si="41"/>
        <v>0</v>
      </c>
      <c r="CY65" s="103">
        <f t="shared" si="70"/>
        <v>0</v>
      </c>
      <c r="CZ65">
        <f t="shared" si="42"/>
        <v>0</v>
      </c>
      <c r="DA65" s="104">
        <f t="shared" si="71"/>
        <v>0</v>
      </c>
      <c r="DB65" s="2">
        <f t="shared" si="43"/>
        <v>0</v>
      </c>
      <c r="DC65" s="2">
        <f t="shared" si="72"/>
        <v>0</v>
      </c>
      <c r="DD65" s="2">
        <f t="shared" si="44"/>
        <v>0</v>
      </c>
      <c r="DE65" s="2">
        <f t="shared" si="45"/>
        <v>0</v>
      </c>
      <c r="DF65" s="105">
        <f t="shared" si="46"/>
        <v>0</v>
      </c>
      <c r="DG65" s="108">
        <f t="shared" si="47"/>
        <v>0</v>
      </c>
      <c r="DI65" s="2">
        <f t="shared" si="48"/>
        <v>0</v>
      </c>
      <c r="DJ65" s="2">
        <f t="shared" si="49"/>
        <v>0</v>
      </c>
      <c r="DK65" s="2">
        <f t="shared" si="50"/>
        <v>0</v>
      </c>
      <c r="DL65" s="2">
        <f t="shared" si="51"/>
        <v>0</v>
      </c>
      <c r="DM65" s="2">
        <f t="shared" si="52"/>
        <v>0</v>
      </c>
      <c r="DN65" s="2">
        <f t="shared" si="53"/>
        <v>0</v>
      </c>
      <c r="DO65" s="2">
        <f t="shared" si="54"/>
        <v>0</v>
      </c>
      <c r="DP65" s="2">
        <f t="shared" si="55"/>
        <v>0</v>
      </c>
    </row>
    <row r="66" spans="1:120" ht="12.75" hidden="1">
      <c r="A66" s="211"/>
      <c r="B66" s="225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26"/>
      <c r="P66" s="211"/>
      <c r="Q66" s="225"/>
      <c r="R66" s="225"/>
      <c r="S66" s="225"/>
      <c r="T66" s="225"/>
      <c r="U66" s="225"/>
      <c r="V66" s="225"/>
      <c r="W66" s="261"/>
      <c r="X66" s="211"/>
      <c r="Y66" s="225"/>
      <c r="Z66" s="225">
        <f t="shared" si="67"/>
        <v>0</v>
      </c>
      <c r="AA66" s="225"/>
      <c r="AB66" s="225"/>
      <c r="AC66" s="203">
        <f t="shared" si="68"/>
        <v>0</v>
      </c>
      <c r="AD66" s="203"/>
      <c r="AE66" s="308"/>
      <c r="AF66" s="211"/>
      <c r="AG66" s="225"/>
      <c r="AH66" s="225"/>
      <c r="AI66" s="225"/>
      <c r="AJ66" s="225"/>
      <c r="AK66" s="225"/>
      <c r="AL66" s="225">
        <f t="shared" si="69"/>
        <v>0</v>
      </c>
      <c r="AM66" s="223"/>
      <c r="AN66" s="34"/>
      <c r="AO66" s="32"/>
      <c r="AP66" s="24"/>
      <c r="AQ66" s="29"/>
      <c r="AR66" s="32"/>
      <c r="AS66" s="24"/>
      <c r="AT66" s="32"/>
      <c r="AU66" s="32"/>
      <c r="AV66" s="32"/>
      <c r="AW66" s="29"/>
      <c r="AX66" s="32"/>
      <c r="AY66" s="24"/>
      <c r="AZ66" s="32"/>
      <c r="BA66" s="32"/>
      <c r="BB66" s="32"/>
      <c r="BC66" s="29"/>
      <c r="BD66" s="32"/>
      <c r="BE66" s="24"/>
      <c r="BF66" s="32"/>
      <c r="BG66" s="32"/>
      <c r="BH66" s="32"/>
      <c r="BI66" s="29"/>
      <c r="BJ66" s="32"/>
      <c r="BK66" s="50"/>
      <c r="BM66" s="55" t="e">
        <f t="shared" si="1"/>
        <v>#DIV/0!</v>
      </c>
      <c r="BN66" t="e">
        <f t="shared" si="2"/>
        <v>#DIV/0!</v>
      </c>
      <c r="BO66" s="139">
        <f t="shared" si="6"/>
        <v>0</v>
      </c>
      <c r="BP66" s="140">
        <f t="shared" si="7"/>
        <v>0</v>
      </c>
      <c r="BQ66" s="140">
        <f t="shared" si="8"/>
        <v>0</v>
      </c>
      <c r="BR66" s="141">
        <f t="shared" si="9"/>
        <v>0</v>
      </c>
      <c r="BS66" s="123">
        <f t="shared" si="10"/>
        <v>0</v>
      </c>
      <c r="BT66" s="124">
        <f t="shared" si="11"/>
        <v>0</v>
      </c>
      <c r="BU66" s="124">
        <f t="shared" si="12"/>
        <v>0</v>
      </c>
      <c r="BV66" s="125">
        <f t="shared" si="13"/>
        <v>0</v>
      </c>
      <c r="BW66" s="120">
        <f t="shared" si="14"/>
        <v>0</v>
      </c>
      <c r="BX66" s="121">
        <f t="shared" si="15"/>
        <v>0</v>
      </c>
      <c r="BY66" s="121">
        <f t="shared" si="16"/>
        <v>0</v>
      </c>
      <c r="BZ66" s="122">
        <f t="shared" si="17"/>
        <v>0</v>
      </c>
      <c r="CA66" s="162">
        <f t="shared" si="18"/>
        <v>0</v>
      </c>
      <c r="CB66" s="162">
        <f t="shared" si="19"/>
        <v>0</v>
      </c>
      <c r="CC66" s="162">
        <f t="shared" si="20"/>
        <v>0</v>
      </c>
      <c r="CD66" s="162">
        <f t="shared" si="21"/>
        <v>0</v>
      </c>
      <c r="CE66" s="139">
        <f t="shared" si="22"/>
        <v>0</v>
      </c>
      <c r="CF66" s="139">
        <f t="shared" si="23"/>
        <v>0</v>
      </c>
      <c r="CG66" s="139">
        <f t="shared" si="24"/>
        <v>0</v>
      </c>
      <c r="CH66" s="139">
        <f t="shared" si="25"/>
        <v>0</v>
      </c>
      <c r="CI66" s="123">
        <f t="shared" si="26"/>
        <v>0</v>
      </c>
      <c r="CJ66" s="123">
        <f t="shared" si="27"/>
        <v>0</v>
      </c>
      <c r="CK66" s="123">
        <f t="shared" si="28"/>
        <v>0</v>
      </c>
      <c r="CL66" s="123">
        <f t="shared" si="29"/>
        <v>0</v>
      </c>
      <c r="CM66" s="158">
        <f t="shared" si="30"/>
        <v>0</v>
      </c>
      <c r="CN66" s="158">
        <f t="shared" si="31"/>
        <v>0</v>
      </c>
      <c r="CO66" s="158">
        <f t="shared" si="32"/>
        <v>0</v>
      </c>
      <c r="CP66" s="158">
        <f t="shared" si="33"/>
        <v>0</v>
      </c>
      <c r="CQ66" s="162">
        <f t="shared" si="34"/>
        <v>0</v>
      </c>
      <c r="CR66" s="162">
        <f t="shared" si="35"/>
        <v>0</v>
      </c>
      <c r="CS66" s="162">
        <f t="shared" si="36"/>
        <v>0</v>
      </c>
      <c r="CT66" s="165">
        <f t="shared" si="37"/>
        <v>0</v>
      </c>
      <c r="CU66" s="102">
        <f t="shared" si="38"/>
        <v>0</v>
      </c>
      <c r="CV66" s="96">
        <f t="shared" si="39"/>
        <v>0</v>
      </c>
      <c r="CW66" s="96">
        <f t="shared" si="40"/>
        <v>0</v>
      </c>
      <c r="CX66" s="96">
        <f t="shared" si="41"/>
        <v>0</v>
      </c>
      <c r="CY66" s="103">
        <f t="shared" si="70"/>
        <v>0</v>
      </c>
      <c r="CZ66">
        <f t="shared" si="42"/>
        <v>0</v>
      </c>
      <c r="DA66" s="104">
        <f t="shared" si="71"/>
        <v>0</v>
      </c>
      <c r="DB66" s="2">
        <f t="shared" si="43"/>
        <v>0</v>
      </c>
      <c r="DC66" s="2">
        <f t="shared" si="72"/>
        <v>0</v>
      </c>
      <c r="DD66" s="2">
        <f t="shared" si="44"/>
        <v>0</v>
      </c>
      <c r="DE66" s="2">
        <f t="shared" si="45"/>
        <v>0</v>
      </c>
      <c r="DF66" s="105">
        <f t="shared" si="46"/>
        <v>0</v>
      </c>
      <c r="DG66" s="108">
        <f t="shared" si="47"/>
        <v>0</v>
      </c>
      <c r="DI66" s="2">
        <f t="shared" si="48"/>
        <v>0</v>
      </c>
      <c r="DJ66" s="2">
        <f t="shared" si="49"/>
        <v>0</v>
      </c>
      <c r="DK66" s="2">
        <f t="shared" si="50"/>
        <v>0</v>
      </c>
      <c r="DL66" s="2">
        <f t="shared" si="51"/>
        <v>0</v>
      </c>
      <c r="DM66" s="2">
        <f t="shared" si="52"/>
        <v>0</v>
      </c>
      <c r="DN66" s="2">
        <f t="shared" si="53"/>
        <v>0</v>
      </c>
      <c r="DO66" s="2">
        <f t="shared" si="54"/>
        <v>0</v>
      </c>
      <c r="DP66" s="2">
        <f t="shared" si="55"/>
        <v>0</v>
      </c>
    </row>
    <row r="67" spans="1:120" ht="27.75" customHeight="1">
      <c r="A67" s="198" t="s">
        <v>204</v>
      </c>
      <c r="B67" s="199"/>
      <c r="C67" s="204" t="s">
        <v>145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195"/>
      <c r="P67" s="207"/>
      <c r="Q67" s="216"/>
      <c r="R67" s="216"/>
      <c r="S67" s="216"/>
      <c r="T67" s="216"/>
      <c r="U67" s="216"/>
      <c r="V67" s="216"/>
      <c r="W67" s="289"/>
      <c r="X67" s="407">
        <f>X68+X75+X81</f>
        <v>74</v>
      </c>
      <c r="Y67" s="408"/>
      <c r="Z67" s="408">
        <f>Z68+Z75+Z81</f>
        <v>2664</v>
      </c>
      <c r="AA67" s="408"/>
      <c r="AB67" s="408"/>
      <c r="AC67" s="216">
        <f>AC68+AC75+AC81</f>
        <v>1162</v>
      </c>
      <c r="AD67" s="216"/>
      <c r="AE67" s="215"/>
      <c r="AF67" s="405">
        <f>AF68+AF75+AF81</f>
        <v>584</v>
      </c>
      <c r="AG67" s="406"/>
      <c r="AH67" s="406">
        <f>AH68+AH75+AH81</f>
        <v>232</v>
      </c>
      <c r="AI67" s="406"/>
      <c r="AJ67" s="406">
        <f>AJ68+AJ75+AJ81</f>
        <v>346</v>
      </c>
      <c r="AK67" s="406"/>
      <c r="AL67" s="406">
        <f>AL68+AL75+AL81</f>
        <v>1502</v>
      </c>
      <c r="AM67" s="409"/>
      <c r="AN67" s="254">
        <f>AN68+AN75+AN81</f>
        <v>14</v>
      </c>
      <c r="AO67" s="248"/>
      <c r="AP67" s="248"/>
      <c r="AQ67" s="247">
        <f>AQ68+AQ75+AQ81</f>
        <v>19</v>
      </c>
      <c r="AR67" s="248"/>
      <c r="AS67" s="248"/>
      <c r="AT67" s="247">
        <f>AT68+AT75+AT81</f>
        <v>16</v>
      </c>
      <c r="AU67" s="248"/>
      <c r="AV67" s="248"/>
      <c r="AW67" s="247">
        <f>AW68+AW75+AW81</f>
        <v>11</v>
      </c>
      <c r="AX67" s="248"/>
      <c r="AY67" s="248"/>
      <c r="AZ67" s="247">
        <f>AZ68+AZ75+AZ81</f>
        <v>3</v>
      </c>
      <c r="BA67" s="248"/>
      <c r="BB67" s="248"/>
      <c r="BC67" s="247">
        <f>BC68+BC75+BC81</f>
        <v>2</v>
      </c>
      <c r="BD67" s="248"/>
      <c r="BE67" s="248"/>
      <c r="BF67" s="247">
        <f>BF68+BF75+BF81</f>
        <v>2</v>
      </c>
      <c r="BG67" s="248"/>
      <c r="BH67" s="248"/>
      <c r="BI67" s="247">
        <f>BI68+BI75+BI81</f>
        <v>3</v>
      </c>
      <c r="BJ67" s="248"/>
      <c r="BK67" s="509"/>
      <c r="BM67" s="57">
        <f t="shared" si="1"/>
        <v>50.25817555938038</v>
      </c>
      <c r="BN67">
        <f t="shared" si="2"/>
        <v>43.61861861861862</v>
      </c>
      <c r="BO67" s="139"/>
      <c r="BP67" s="140"/>
      <c r="BQ67" s="140"/>
      <c r="BR67" s="141"/>
      <c r="BS67" s="123">
        <f t="shared" si="10"/>
        <v>0</v>
      </c>
      <c r="BT67" s="124">
        <f t="shared" si="11"/>
        <v>0</v>
      </c>
      <c r="BU67" s="124"/>
      <c r="BV67" s="125"/>
      <c r="BW67" s="120">
        <f t="shared" si="14"/>
        <v>0</v>
      </c>
      <c r="BX67" s="121"/>
      <c r="BY67" s="121"/>
      <c r="BZ67" s="122"/>
      <c r="CA67" s="162">
        <f t="shared" si="18"/>
        <v>0</v>
      </c>
      <c r="CB67" s="162"/>
      <c r="CC67" s="162"/>
      <c r="CD67" s="162"/>
      <c r="CE67" s="139"/>
      <c r="CF67" s="139"/>
      <c r="CG67" s="139"/>
      <c r="CH67" s="139"/>
      <c r="CI67" s="123"/>
      <c r="CJ67" s="123"/>
      <c r="CK67" s="123"/>
      <c r="CL67" s="123"/>
      <c r="CM67" s="158"/>
      <c r="CN67" s="158"/>
      <c r="CO67" s="158"/>
      <c r="CP67" s="158"/>
      <c r="CQ67" s="162"/>
      <c r="CR67" s="162"/>
      <c r="CS67" s="162"/>
      <c r="CT67" s="165"/>
      <c r="CU67" s="102"/>
      <c r="CV67" s="96"/>
      <c r="CW67" s="96">
        <f t="shared" si="40"/>
        <v>0</v>
      </c>
      <c r="CX67" s="96"/>
      <c r="CY67" s="103"/>
      <c r="CZ67">
        <f t="shared" si="42"/>
        <v>0</v>
      </c>
      <c r="DA67" s="104"/>
      <c r="DB67" s="2"/>
      <c r="DC67" s="2"/>
      <c r="DD67" s="2"/>
      <c r="DE67" s="2"/>
      <c r="DF67" s="105"/>
      <c r="DG67" s="108"/>
      <c r="DH67" s="107"/>
      <c r="DI67" s="108">
        <f>SUM(DI60:DI66)</f>
        <v>2</v>
      </c>
      <c r="DJ67" s="108">
        <f aca="true" t="shared" si="73" ref="DJ67:DP67">SUM(DJ60:DJ66)</f>
        <v>2</v>
      </c>
      <c r="DK67" s="108">
        <f t="shared" si="73"/>
        <v>0</v>
      </c>
      <c r="DL67" s="108">
        <f t="shared" si="73"/>
        <v>0</v>
      </c>
      <c r="DM67" s="108">
        <f t="shared" si="73"/>
        <v>2</v>
      </c>
      <c r="DN67" s="108">
        <f t="shared" si="73"/>
        <v>0</v>
      </c>
      <c r="DO67" s="108">
        <f t="shared" si="73"/>
        <v>0</v>
      </c>
      <c r="DP67" s="108">
        <f t="shared" si="73"/>
        <v>0</v>
      </c>
    </row>
    <row r="68" spans="1:120" ht="12.75">
      <c r="A68" s="277" t="s">
        <v>200</v>
      </c>
      <c r="B68" s="278"/>
      <c r="C68" s="266" t="s">
        <v>115</v>
      </c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8"/>
      <c r="P68" s="265"/>
      <c r="Q68" s="262"/>
      <c r="R68" s="262"/>
      <c r="S68" s="262"/>
      <c r="T68" s="262"/>
      <c r="U68" s="262"/>
      <c r="V68" s="262"/>
      <c r="W68" s="263"/>
      <c r="X68" s="410">
        <f>SUM(X69:Y74)</f>
        <v>54</v>
      </c>
      <c r="Y68" s="202"/>
      <c r="Z68" s="202">
        <f>SUM(Z69:AB74)</f>
        <v>1944</v>
      </c>
      <c r="AA68" s="202"/>
      <c r="AB68" s="202"/>
      <c r="AC68" s="262">
        <f>SUM(AC69:AE74)</f>
        <v>846</v>
      </c>
      <c r="AD68" s="262"/>
      <c r="AE68" s="282"/>
      <c r="AF68" s="277">
        <f>SUM(AF69:AG74)</f>
        <v>408</v>
      </c>
      <c r="AG68" s="278"/>
      <c r="AH68" s="282">
        <f>SUM(AH69:AI74)</f>
        <v>168</v>
      </c>
      <c r="AI68" s="278"/>
      <c r="AJ68" s="282">
        <f>SUM(AJ69:AK74)</f>
        <v>270</v>
      </c>
      <c r="AK68" s="278"/>
      <c r="AL68" s="282">
        <f>SUM(AL69:AM74)</f>
        <v>1098</v>
      </c>
      <c r="AM68" s="283"/>
      <c r="AN68" s="404">
        <f>SUM(AN69:AP74)</f>
        <v>14</v>
      </c>
      <c r="AO68" s="411"/>
      <c r="AP68" s="411"/>
      <c r="AQ68" s="401">
        <f>SUM(AQ69:AS74)</f>
        <v>16</v>
      </c>
      <c r="AR68" s="411"/>
      <c r="AS68" s="411"/>
      <c r="AT68" s="401">
        <f>SUM(AT69:AV74)</f>
        <v>12</v>
      </c>
      <c r="AU68" s="411"/>
      <c r="AV68" s="411"/>
      <c r="AW68" s="401">
        <f>SUM(AW69:AY74)</f>
        <v>8</v>
      </c>
      <c r="AX68" s="411"/>
      <c r="AY68" s="411"/>
      <c r="AZ68" s="401">
        <f>SUM(AZ69:BB74)</f>
        <v>0</v>
      </c>
      <c r="BA68" s="411"/>
      <c r="BB68" s="411"/>
      <c r="BC68" s="401">
        <f>SUM(BC69:BE74)</f>
        <v>0</v>
      </c>
      <c r="BD68" s="411"/>
      <c r="BE68" s="411"/>
      <c r="BF68" s="401">
        <f>SUM(BF69:BH74)</f>
        <v>0</v>
      </c>
      <c r="BG68" s="411"/>
      <c r="BH68" s="411"/>
      <c r="BI68" s="401">
        <f>SUM(BI69:BK74)</f>
        <v>0</v>
      </c>
      <c r="BJ68" s="411"/>
      <c r="BK68" s="412"/>
      <c r="BM68" s="58">
        <f t="shared" si="1"/>
        <v>48.226950354609926</v>
      </c>
      <c r="BN68">
        <f t="shared" si="2"/>
        <v>43.51851851851852</v>
      </c>
      <c r="BO68" s="139"/>
      <c r="BP68" s="140"/>
      <c r="BQ68" s="140"/>
      <c r="BR68" s="141"/>
      <c r="BS68" s="123">
        <f t="shared" si="10"/>
        <v>0</v>
      </c>
      <c r="BT68" s="124">
        <f t="shared" si="11"/>
        <v>0</v>
      </c>
      <c r="BU68" s="124"/>
      <c r="BV68" s="125"/>
      <c r="BW68" s="120">
        <f t="shared" si="14"/>
        <v>0</v>
      </c>
      <c r="BX68" s="121"/>
      <c r="BY68" s="121"/>
      <c r="BZ68" s="122"/>
      <c r="CA68" s="162">
        <f t="shared" si="18"/>
        <v>0</v>
      </c>
      <c r="CB68" s="162"/>
      <c r="CC68" s="162"/>
      <c r="CD68" s="162"/>
      <c r="CE68" s="139"/>
      <c r="CF68" s="139"/>
      <c r="CG68" s="139"/>
      <c r="CH68" s="139"/>
      <c r="CI68" s="123"/>
      <c r="CJ68" s="123"/>
      <c r="CK68" s="123"/>
      <c r="CL68" s="123"/>
      <c r="CM68" s="158"/>
      <c r="CN68" s="158"/>
      <c r="CO68" s="158"/>
      <c r="CP68" s="158"/>
      <c r="CQ68" s="162"/>
      <c r="CR68" s="162"/>
      <c r="CS68" s="162"/>
      <c r="CT68" s="165"/>
      <c r="CU68" s="102"/>
      <c r="CV68" s="96"/>
      <c r="CW68" s="96">
        <f t="shared" si="40"/>
        <v>0</v>
      </c>
      <c r="CX68" s="96"/>
      <c r="CY68" s="103"/>
      <c r="CZ68">
        <f t="shared" si="42"/>
        <v>0</v>
      </c>
      <c r="DA68" s="104"/>
      <c r="DB68" s="2"/>
      <c r="DC68" s="2"/>
      <c r="DD68" s="2"/>
      <c r="DE68" s="2"/>
      <c r="DF68" s="105"/>
      <c r="DG68" s="108"/>
      <c r="DH68" s="107"/>
      <c r="DI68" s="108"/>
      <c r="DJ68" s="108"/>
      <c r="DK68" s="108"/>
      <c r="DL68" s="108"/>
      <c r="DM68" s="108"/>
      <c r="DN68" s="108"/>
      <c r="DO68" s="108"/>
      <c r="DP68" s="108"/>
    </row>
    <row r="69" spans="1:120" ht="12.75">
      <c r="A69" s="279" t="s">
        <v>192</v>
      </c>
      <c r="B69" s="280"/>
      <c r="C69" s="290" t="s">
        <v>306</v>
      </c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8"/>
      <c r="P69" s="300" t="s">
        <v>343</v>
      </c>
      <c r="Q69" s="301"/>
      <c r="R69" s="225"/>
      <c r="S69" s="225"/>
      <c r="T69" s="225"/>
      <c r="U69" s="225"/>
      <c r="V69" s="225"/>
      <c r="W69" s="261"/>
      <c r="X69" s="295">
        <v>16</v>
      </c>
      <c r="Y69" s="296"/>
      <c r="Z69" s="203">
        <f aca="true" t="shared" si="74" ref="Z69:Z74">X69*36</f>
        <v>576</v>
      </c>
      <c r="AA69" s="203"/>
      <c r="AB69" s="203"/>
      <c r="AC69" s="225">
        <f aca="true" t="shared" si="75" ref="AC69:AC74">AF69+AH69+AJ69</f>
        <v>272</v>
      </c>
      <c r="AD69" s="225"/>
      <c r="AE69" s="223"/>
      <c r="AF69" s="211">
        <v>136</v>
      </c>
      <c r="AG69" s="225"/>
      <c r="AH69" s="225"/>
      <c r="AI69" s="225"/>
      <c r="AJ69" s="225">
        <v>136</v>
      </c>
      <c r="AK69" s="225"/>
      <c r="AL69" s="225">
        <f aca="true" t="shared" si="76" ref="AL69:AL74">Z69-AC69</f>
        <v>304</v>
      </c>
      <c r="AM69" s="261"/>
      <c r="AN69" s="34">
        <v>2</v>
      </c>
      <c r="AO69" s="32">
        <v>0</v>
      </c>
      <c r="AP69" s="24">
        <v>2</v>
      </c>
      <c r="AQ69" s="32">
        <v>2</v>
      </c>
      <c r="AR69" s="32">
        <v>0</v>
      </c>
      <c r="AS69" s="32">
        <v>2</v>
      </c>
      <c r="AT69" s="29">
        <v>2</v>
      </c>
      <c r="AU69" s="32">
        <v>0</v>
      </c>
      <c r="AV69" s="24">
        <v>2</v>
      </c>
      <c r="AW69" s="29">
        <v>2</v>
      </c>
      <c r="AX69" s="32">
        <v>0</v>
      </c>
      <c r="AY69" s="24">
        <v>2</v>
      </c>
      <c r="AZ69" s="29"/>
      <c r="BA69" s="32"/>
      <c r="BB69" s="24"/>
      <c r="BC69" s="29"/>
      <c r="BD69" s="32"/>
      <c r="BE69" s="24"/>
      <c r="BF69" s="29"/>
      <c r="BG69" s="32"/>
      <c r="BH69" s="24"/>
      <c r="BI69" s="29"/>
      <c r="BJ69" s="32"/>
      <c r="BK69" s="50"/>
      <c r="BM69" s="55">
        <f t="shared" si="1"/>
        <v>50</v>
      </c>
      <c r="BN69">
        <f t="shared" si="2"/>
        <v>47.22222222222222</v>
      </c>
      <c r="BO69" s="139">
        <f t="shared" si="6"/>
        <v>1</v>
      </c>
      <c r="BP69" s="140">
        <f t="shared" si="7"/>
        <v>0</v>
      </c>
      <c r="BQ69" s="140">
        <f t="shared" si="8"/>
        <v>0</v>
      </c>
      <c r="BR69" s="141">
        <f t="shared" si="9"/>
        <v>0</v>
      </c>
      <c r="BS69" s="123">
        <f t="shared" si="10"/>
        <v>1</v>
      </c>
      <c r="BT69" s="124">
        <f t="shared" si="11"/>
        <v>0</v>
      </c>
      <c r="BU69" s="124">
        <f t="shared" si="12"/>
        <v>0</v>
      </c>
      <c r="BV69" s="125">
        <f t="shared" si="13"/>
        <v>0</v>
      </c>
      <c r="BW69" s="120">
        <f t="shared" si="14"/>
        <v>1</v>
      </c>
      <c r="BX69" s="121">
        <f t="shared" si="15"/>
        <v>0</v>
      </c>
      <c r="BY69" s="121">
        <f t="shared" si="16"/>
        <v>0</v>
      </c>
      <c r="BZ69" s="122">
        <f t="shared" si="17"/>
        <v>0</v>
      </c>
      <c r="CA69" s="162">
        <f>IF($P69&lt;&gt;"",(COUNTIF($P69,"=4")+COUNTIF($P69,"=4,5")+COUNTIF($P69,"*,4,*")+COUNTIF($P69,"*,4")+COUNTIF($P69,"=3,4")),0)</f>
        <v>1</v>
      </c>
      <c r="CB69" s="162">
        <f t="shared" si="19"/>
        <v>0</v>
      </c>
      <c r="CC69" s="162">
        <f t="shared" si="20"/>
        <v>0</v>
      </c>
      <c r="CD69" s="162">
        <f t="shared" si="21"/>
        <v>0</v>
      </c>
      <c r="CE69" s="139">
        <f t="shared" si="22"/>
        <v>0</v>
      </c>
      <c r="CF69" s="139">
        <f t="shared" si="23"/>
        <v>0</v>
      </c>
      <c r="CG69" s="139">
        <f t="shared" si="24"/>
        <v>0</v>
      </c>
      <c r="CH69" s="139">
        <f t="shared" si="25"/>
        <v>0</v>
      </c>
      <c r="CI69" s="123">
        <f t="shared" si="26"/>
        <v>0</v>
      </c>
      <c r="CJ69" s="123">
        <f t="shared" si="27"/>
        <v>0</v>
      </c>
      <c r="CK69" s="123">
        <f t="shared" si="28"/>
        <v>0</v>
      </c>
      <c r="CL69" s="123">
        <f t="shared" si="29"/>
        <v>0</v>
      </c>
      <c r="CM69" s="158">
        <f t="shared" si="30"/>
        <v>0</v>
      </c>
      <c r="CN69" s="158">
        <f t="shared" si="31"/>
        <v>0</v>
      </c>
      <c r="CO69" s="158">
        <f t="shared" si="32"/>
        <v>0</v>
      </c>
      <c r="CP69" s="158">
        <f t="shared" si="33"/>
        <v>0</v>
      </c>
      <c r="CQ69" s="162">
        <f t="shared" si="34"/>
        <v>0</v>
      </c>
      <c r="CR69" s="162">
        <f t="shared" si="35"/>
        <v>0</v>
      </c>
      <c r="CS69" s="162">
        <f t="shared" si="36"/>
        <v>0</v>
      </c>
      <c r="CT69" s="165">
        <f t="shared" si="37"/>
        <v>0</v>
      </c>
      <c r="CU69" s="102">
        <f t="shared" si="38"/>
        <v>4</v>
      </c>
      <c r="CV69" s="96">
        <f t="shared" si="39"/>
        <v>0</v>
      </c>
      <c r="CW69" s="96">
        <f t="shared" si="40"/>
        <v>0</v>
      </c>
      <c r="CX69" s="96">
        <f t="shared" si="41"/>
        <v>0</v>
      </c>
      <c r="CY69" s="103">
        <f aca="true" t="shared" si="77" ref="CY69:CY74">SUM(CU69:CX69)</f>
        <v>4</v>
      </c>
      <c r="CZ69">
        <f t="shared" si="42"/>
        <v>4</v>
      </c>
      <c r="DA69" s="104">
        <f aca="true" t="shared" si="78" ref="DA69:DA74">X69</f>
        <v>16</v>
      </c>
      <c r="DB69" s="2">
        <f t="shared" si="43"/>
        <v>4</v>
      </c>
      <c r="DC69" s="2">
        <f aca="true" t="shared" si="79" ref="DC69:DC80">CZ69</f>
        <v>4</v>
      </c>
      <c r="DD69" s="2">
        <f t="shared" si="44"/>
        <v>4</v>
      </c>
      <c r="DE69" s="2">
        <f t="shared" si="45"/>
        <v>4</v>
      </c>
      <c r="DF69" s="105">
        <f t="shared" si="46"/>
        <v>16</v>
      </c>
      <c r="DG69" s="108">
        <f t="shared" si="47"/>
        <v>0</v>
      </c>
      <c r="DI69" s="2">
        <f t="shared" si="48"/>
        <v>4</v>
      </c>
      <c r="DJ69" s="2">
        <f>$DB69*BS69+BT69*$DC69+$DD69*BU69+BV69*$DE69</f>
        <v>4</v>
      </c>
      <c r="DK69" s="2">
        <f t="shared" si="50"/>
        <v>4</v>
      </c>
      <c r="DL69" s="2">
        <f t="shared" si="51"/>
        <v>4</v>
      </c>
      <c r="DM69" s="2">
        <f t="shared" si="52"/>
        <v>0</v>
      </c>
      <c r="DN69" s="2">
        <f t="shared" si="53"/>
        <v>0</v>
      </c>
      <c r="DO69" s="2">
        <f t="shared" si="54"/>
        <v>0</v>
      </c>
      <c r="DP69" s="2">
        <f t="shared" si="55"/>
        <v>0</v>
      </c>
    </row>
    <row r="70" spans="1:120" ht="12.75">
      <c r="A70" s="279" t="s">
        <v>193</v>
      </c>
      <c r="B70" s="280"/>
      <c r="C70" s="290" t="s">
        <v>344</v>
      </c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8"/>
      <c r="P70" s="271" t="s">
        <v>345</v>
      </c>
      <c r="Q70" s="269"/>
      <c r="R70" s="225">
        <v>1</v>
      </c>
      <c r="S70" s="225"/>
      <c r="T70" s="225"/>
      <c r="U70" s="225"/>
      <c r="V70" s="225">
        <v>3</v>
      </c>
      <c r="W70" s="261"/>
      <c r="X70" s="260">
        <v>9</v>
      </c>
      <c r="Y70" s="203"/>
      <c r="Z70" s="203">
        <f t="shared" si="74"/>
        <v>324</v>
      </c>
      <c r="AA70" s="203"/>
      <c r="AB70" s="203"/>
      <c r="AC70" s="225">
        <f t="shared" si="75"/>
        <v>118</v>
      </c>
      <c r="AD70" s="225"/>
      <c r="AE70" s="223"/>
      <c r="AF70" s="211">
        <v>50</v>
      </c>
      <c r="AG70" s="225"/>
      <c r="AH70" s="225">
        <v>68</v>
      </c>
      <c r="AI70" s="225"/>
      <c r="AJ70" s="225"/>
      <c r="AK70" s="225"/>
      <c r="AL70" s="239">
        <f t="shared" si="76"/>
        <v>206</v>
      </c>
      <c r="AM70" s="240"/>
      <c r="AN70" s="52">
        <v>1</v>
      </c>
      <c r="AO70" s="31">
        <v>2</v>
      </c>
      <c r="AP70" s="41">
        <v>0</v>
      </c>
      <c r="AQ70" s="31">
        <v>2</v>
      </c>
      <c r="AR70" s="31">
        <v>2</v>
      </c>
      <c r="AS70" s="31">
        <v>0</v>
      </c>
      <c r="AT70" s="29"/>
      <c r="AU70" s="32"/>
      <c r="AV70" s="24"/>
      <c r="AW70" s="29"/>
      <c r="AX70" s="32"/>
      <c r="AY70" s="24"/>
      <c r="AZ70" s="29"/>
      <c r="BA70" s="32"/>
      <c r="BB70" s="24"/>
      <c r="BC70" s="29"/>
      <c r="BD70" s="32"/>
      <c r="BE70" s="24"/>
      <c r="BF70" s="31"/>
      <c r="BG70" s="31"/>
      <c r="BH70" s="31"/>
      <c r="BI70" s="29"/>
      <c r="BJ70" s="32"/>
      <c r="BK70" s="50"/>
      <c r="BM70" s="55">
        <f t="shared" si="1"/>
        <v>42.3728813559322</v>
      </c>
      <c r="BN70">
        <f t="shared" si="2"/>
        <v>36.41975308641975</v>
      </c>
      <c r="BO70" s="139">
        <f t="shared" si="6"/>
        <v>0</v>
      </c>
      <c r="BP70" s="140">
        <f t="shared" si="7"/>
        <v>1</v>
      </c>
      <c r="BQ70" s="140">
        <f t="shared" si="8"/>
        <v>0</v>
      </c>
      <c r="BR70" s="141">
        <f t="shared" si="9"/>
        <v>0</v>
      </c>
      <c r="BS70" s="123">
        <f t="shared" si="10"/>
        <v>1</v>
      </c>
      <c r="BT70" s="124">
        <f t="shared" si="11"/>
        <v>0</v>
      </c>
      <c r="BU70" s="124">
        <f t="shared" si="12"/>
        <v>0</v>
      </c>
      <c r="BV70" s="125">
        <f t="shared" si="13"/>
        <v>0</v>
      </c>
      <c r="BW70" s="120">
        <f t="shared" si="14"/>
        <v>0</v>
      </c>
      <c r="BX70" s="121">
        <f t="shared" si="15"/>
        <v>0</v>
      </c>
      <c r="BY70" s="121">
        <f t="shared" si="16"/>
        <v>0</v>
      </c>
      <c r="BZ70" s="122">
        <f t="shared" si="17"/>
        <v>1</v>
      </c>
      <c r="CA70" s="162">
        <f t="shared" si="18"/>
        <v>0</v>
      </c>
      <c r="CB70" s="162">
        <f t="shared" si="19"/>
        <v>0</v>
      </c>
      <c r="CC70" s="162">
        <f t="shared" si="20"/>
        <v>0</v>
      </c>
      <c r="CD70" s="162">
        <f t="shared" si="21"/>
        <v>0</v>
      </c>
      <c r="CE70" s="139">
        <f t="shared" si="22"/>
        <v>0</v>
      </c>
      <c r="CF70" s="139">
        <f t="shared" si="23"/>
        <v>0</v>
      </c>
      <c r="CG70" s="139">
        <f t="shared" si="24"/>
        <v>0</v>
      </c>
      <c r="CH70" s="139">
        <f t="shared" si="25"/>
        <v>0</v>
      </c>
      <c r="CI70" s="123">
        <f t="shared" si="26"/>
        <v>0</v>
      </c>
      <c r="CJ70" s="123">
        <f t="shared" si="27"/>
        <v>0</v>
      </c>
      <c r="CK70" s="123">
        <f t="shared" si="28"/>
        <v>0</v>
      </c>
      <c r="CL70" s="123">
        <f t="shared" si="29"/>
        <v>0</v>
      </c>
      <c r="CM70" s="158">
        <f t="shared" si="30"/>
        <v>0</v>
      </c>
      <c r="CN70" s="158">
        <f t="shared" si="31"/>
        <v>0</v>
      </c>
      <c r="CO70" s="158">
        <f t="shared" si="32"/>
        <v>0</v>
      </c>
      <c r="CP70" s="158">
        <f t="shared" si="33"/>
        <v>0</v>
      </c>
      <c r="CQ70" s="162">
        <f t="shared" si="34"/>
        <v>0</v>
      </c>
      <c r="CR70" s="162">
        <f t="shared" si="35"/>
        <v>0</v>
      </c>
      <c r="CS70" s="162">
        <f t="shared" si="36"/>
        <v>0</v>
      </c>
      <c r="CT70" s="165">
        <f t="shared" si="37"/>
        <v>0</v>
      </c>
      <c r="CU70" s="102">
        <f t="shared" si="38"/>
        <v>1</v>
      </c>
      <c r="CV70" s="96">
        <f t="shared" si="39"/>
        <v>1</v>
      </c>
      <c r="CW70" s="96">
        <f t="shared" si="40"/>
        <v>0</v>
      </c>
      <c r="CX70" s="96">
        <f t="shared" si="41"/>
        <v>1</v>
      </c>
      <c r="CY70" s="103">
        <f t="shared" si="77"/>
        <v>3</v>
      </c>
      <c r="CZ70">
        <f t="shared" si="42"/>
        <v>3</v>
      </c>
      <c r="DA70" s="104">
        <f t="shared" si="78"/>
        <v>9</v>
      </c>
      <c r="DB70" s="2">
        <f t="shared" si="43"/>
        <v>4</v>
      </c>
      <c r="DC70" s="2">
        <f t="shared" si="79"/>
        <v>3</v>
      </c>
      <c r="DD70" s="2">
        <f t="shared" si="44"/>
        <v>4</v>
      </c>
      <c r="DE70" s="2">
        <f t="shared" si="45"/>
        <v>4</v>
      </c>
      <c r="DF70" s="105">
        <f t="shared" si="46"/>
        <v>11</v>
      </c>
      <c r="DG70" s="108">
        <f t="shared" si="47"/>
        <v>2</v>
      </c>
      <c r="DI70" s="183">
        <v>4</v>
      </c>
      <c r="DJ70" s="183">
        <v>4</v>
      </c>
      <c r="DK70" s="183">
        <v>1</v>
      </c>
      <c r="DL70" s="2">
        <f t="shared" si="51"/>
        <v>0</v>
      </c>
      <c r="DM70" s="2">
        <f t="shared" si="52"/>
        <v>0</v>
      </c>
      <c r="DN70" s="2">
        <f t="shared" si="53"/>
        <v>0</v>
      </c>
      <c r="DO70" s="2">
        <f t="shared" si="54"/>
        <v>0</v>
      </c>
      <c r="DP70" s="2">
        <f t="shared" si="55"/>
        <v>0</v>
      </c>
    </row>
    <row r="71" spans="1:120" ht="12.75">
      <c r="A71" s="279" t="s">
        <v>194</v>
      </c>
      <c r="B71" s="218"/>
      <c r="C71" s="288" t="s">
        <v>206</v>
      </c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3"/>
      <c r="P71" s="413" t="s">
        <v>209</v>
      </c>
      <c r="Q71" s="414"/>
      <c r="R71" s="223"/>
      <c r="S71" s="219"/>
      <c r="T71" s="223"/>
      <c r="U71" s="219"/>
      <c r="V71" s="223"/>
      <c r="W71" s="220"/>
      <c r="X71" s="298">
        <v>12</v>
      </c>
      <c r="Y71" s="299"/>
      <c r="Z71" s="203">
        <f t="shared" si="74"/>
        <v>432</v>
      </c>
      <c r="AA71" s="203"/>
      <c r="AB71" s="203"/>
      <c r="AC71" s="225">
        <f t="shared" si="75"/>
        <v>202</v>
      </c>
      <c r="AD71" s="225"/>
      <c r="AE71" s="223"/>
      <c r="AF71" s="217">
        <v>102</v>
      </c>
      <c r="AG71" s="218"/>
      <c r="AH71" s="223">
        <v>50</v>
      </c>
      <c r="AI71" s="219"/>
      <c r="AJ71" s="223">
        <v>50</v>
      </c>
      <c r="AK71" s="219"/>
      <c r="AL71" s="239">
        <f t="shared" si="76"/>
        <v>230</v>
      </c>
      <c r="AM71" s="240"/>
      <c r="AN71" s="34"/>
      <c r="AO71" s="32"/>
      <c r="AP71" s="24"/>
      <c r="AQ71" s="32">
        <v>2</v>
      </c>
      <c r="AR71" s="32">
        <v>1</v>
      </c>
      <c r="AS71" s="24">
        <v>1</v>
      </c>
      <c r="AT71" s="29">
        <v>2</v>
      </c>
      <c r="AU71" s="32">
        <v>1</v>
      </c>
      <c r="AV71" s="24">
        <v>1</v>
      </c>
      <c r="AW71" s="29">
        <v>2</v>
      </c>
      <c r="AX71" s="32">
        <v>1</v>
      </c>
      <c r="AY71" s="24">
        <v>1</v>
      </c>
      <c r="AZ71" s="29"/>
      <c r="BA71" s="32"/>
      <c r="BB71" s="24"/>
      <c r="BC71" s="29"/>
      <c r="BD71" s="32"/>
      <c r="BE71" s="24"/>
      <c r="BF71" s="29"/>
      <c r="BG71" s="32"/>
      <c r="BH71" s="24"/>
      <c r="BI71" s="29"/>
      <c r="BJ71" s="32"/>
      <c r="BK71" s="50"/>
      <c r="BM71" s="55"/>
      <c r="BN71">
        <f t="shared" si="2"/>
        <v>46.75925925925926</v>
      </c>
      <c r="BO71" s="139">
        <f t="shared" si="6"/>
        <v>0</v>
      </c>
      <c r="BP71" s="140">
        <f t="shared" si="7"/>
        <v>0</v>
      </c>
      <c r="BQ71" s="140">
        <f t="shared" si="8"/>
        <v>0</v>
      </c>
      <c r="BR71" s="141">
        <f t="shared" si="9"/>
        <v>0</v>
      </c>
      <c r="BS71" s="123">
        <f t="shared" si="10"/>
        <v>1</v>
      </c>
      <c r="BT71" s="124">
        <f t="shared" si="11"/>
        <v>0</v>
      </c>
      <c r="BU71" s="124">
        <f t="shared" si="12"/>
        <v>0</v>
      </c>
      <c r="BV71" s="125">
        <f t="shared" si="13"/>
        <v>0</v>
      </c>
      <c r="BW71" s="120">
        <f t="shared" si="14"/>
        <v>1</v>
      </c>
      <c r="BX71" s="121">
        <f t="shared" si="15"/>
        <v>0</v>
      </c>
      <c r="BY71" s="121">
        <f t="shared" si="16"/>
        <v>0</v>
      </c>
      <c r="BZ71" s="122">
        <f t="shared" si="17"/>
        <v>0</v>
      </c>
      <c r="CA71" s="162">
        <f>IF($P71&lt;&gt;"",(COUNTIF($P71,"=4")+COUNTIF($P71,"=4,5")+COUNTIF($P71,"*,4,*")+COUNTIF($P71,"*,4")+COUNTIF($P71,"=3,4")),0)</f>
        <v>1</v>
      </c>
      <c r="CB71" s="162">
        <f t="shared" si="19"/>
        <v>0</v>
      </c>
      <c r="CC71" s="162">
        <f t="shared" si="20"/>
        <v>0</v>
      </c>
      <c r="CD71" s="162">
        <f t="shared" si="21"/>
        <v>0</v>
      </c>
      <c r="CE71" s="139">
        <f t="shared" si="22"/>
        <v>0</v>
      </c>
      <c r="CF71" s="139">
        <f t="shared" si="23"/>
        <v>0</v>
      </c>
      <c r="CG71" s="139">
        <f t="shared" si="24"/>
        <v>0</v>
      </c>
      <c r="CH71" s="139">
        <f t="shared" si="25"/>
        <v>0</v>
      </c>
      <c r="CI71" s="123">
        <f t="shared" si="26"/>
        <v>0</v>
      </c>
      <c r="CJ71" s="123">
        <f t="shared" si="27"/>
        <v>0</v>
      </c>
      <c r="CK71" s="123">
        <f t="shared" si="28"/>
        <v>0</v>
      </c>
      <c r="CL71" s="123">
        <f t="shared" si="29"/>
        <v>0</v>
      </c>
      <c r="CM71" s="158">
        <f t="shared" si="30"/>
        <v>0</v>
      </c>
      <c r="CN71" s="158">
        <f t="shared" si="31"/>
        <v>0</v>
      </c>
      <c r="CO71" s="158">
        <f t="shared" si="32"/>
        <v>0</v>
      </c>
      <c r="CP71" s="158">
        <f t="shared" si="33"/>
        <v>0</v>
      </c>
      <c r="CQ71" s="162">
        <f t="shared" si="34"/>
        <v>0</v>
      </c>
      <c r="CR71" s="162">
        <f t="shared" si="35"/>
        <v>0</v>
      </c>
      <c r="CS71" s="162">
        <f t="shared" si="36"/>
        <v>0</v>
      </c>
      <c r="CT71" s="165">
        <f t="shared" si="37"/>
        <v>0</v>
      </c>
      <c r="CU71" s="102">
        <f t="shared" si="38"/>
        <v>3</v>
      </c>
      <c r="CV71" s="96">
        <f t="shared" si="39"/>
        <v>0</v>
      </c>
      <c r="CW71" s="96">
        <f t="shared" si="40"/>
        <v>0</v>
      </c>
      <c r="CX71" s="96">
        <f t="shared" si="41"/>
        <v>0</v>
      </c>
      <c r="CY71" s="103">
        <f t="shared" si="77"/>
        <v>3</v>
      </c>
      <c r="CZ71">
        <f t="shared" si="42"/>
        <v>4</v>
      </c>
      <c r="DA71" s="104">
        <f t="shared" si="78"/>
        <v>12</v>
      </c>
      <c r="DB71" s="2">
        <f t="shared" si="43"/>
        <v>4</v>
      </c>
      <c r="DC71" s="2">
        <f t="shared" si="79"/>
        <v>4</v>
      </c>
      <c r="DD71" s="2">
        <f t="shared" si="44"/>
        <v>4</v>
      </c>
      <c r="DE71" s="2">
        <f t="shared" si="45"/>
        <v>4</v>
      </c>
      <c r="DF71" s="105">
        <f t="shared" si="46"/>
        <v>12</v>
      </c>
      <c r="DG71" s="108">
        <f t="shared" si="47"/>
        <v>0</v>
      </c>
      <c r="DI71" s="2">
        <f t="shared" si="48"/>
        <v>0</v>
      </c>
      <c r="DJ71" s="2">
        <f t="shared" si="49"/>
        <v>4</v>
      </c>
      <c r="DK71" s="2">
        <f t="shared" si="50"/>
        <v>4</v>
      </c>
      <c r="DL71" s="2">
        <f t="shared" si="51"/>
        <v>4</v>
      </c>
      <c r="DM71" s="2">
        <f t="shared" si="52"/>
        <v>0</v>
      </c>
      <c r="DN71" s="2">
        <f t="shared" si="53"/>
        <v>0</v>
      </c>
      <c r="DO71" s="2">
        <f t="shared" si="54"/>
        <v>0</v>
      </c>
      <c r="DP71" s="2">
        <f t="shared" si="55"/>
        <v>0</v>
      </c>
    </row>
    <row r="72" spans="1:120" ht="12.75">
      <c r="A72" s="279" t="s">
        <v>195</v>
      </c>
      <c r="B72" s="218"/>
      <c r="C72" s="288" t="s">
        <v>307</v>
      </c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3"/>
      <c r="P72" s="217">
        <v>1</v>
      </c>
      <c r="Q72" s="218"/>
      <c r="R72" s="223"/>
      <c r="S72" s="219"/>
      <c r="T72" s="223"/>
      <c r="U72" s="219"/>
      <c r="V72" s="223"/>
      <c r="W72" s="220"/>
      <c r="X72" s="298">
        <v>5</v>
      </c>
      <c r="Y72" s="299"/>
      <c r="Z72" s="203">
        <f t="shared" si="74"/>
        <v>180</v>
      </c>
      <c r="AA72" s="203"/>
      <c r="AB72" s="203"/>
      <c r="AC72" s="225">
        <f t="shared" si="75"/>
        <v>68</v>
      </c>
      <c r="AD72" s="225"/>
      <c r="AE72" s="223"/>
      <c r="AF72" s="217">
        <v>34</v>
      </c>
      <c r="AG72" s="218"/>
      <c r="AH72" s="223">
        <v>34</v>
      </c>
      <c r="AI72" s="219"/>
      <c r="AJ72" s="223"/>
      <c r="AK72" s="219"/>
      <c r="AL72" s="239">
        <f t="shared" si="76"/>
        <v>112</v>
      </c>
      <c r="AM72" s="240"/>
      <c r="AN72" s="34">
        <v>2</v>
      </c>
      <c r="AO72" s="32">
        <v>2</v>
      </c>
      <c r="AP72" s="24">
        <v>0</v>
      </c>
      <c r="AQ72" s="29"/>
      <c r="AR72" s="32"/>
      <c r="AS72" s="24"/>
      <c r="AT72" s="29"/>
      <c r="AU72" s="32"/>
      <c r="AV72" s="24"/>
      <c r="AW72" s="29"/>
      <c r="AX72" s="32"/>
      <c r="AY72" s="24"/>
      <c r="AZ72" s="29"/>
      <c r="BA72" s="32"/>
      <c r="BB72" s="24"/>
      <c r="BC72" s="29"/>
      <c r="BD72" s="32"/>
      <c r="BE72" s="24"/>
      <c r="BF72" s="29"/>
      <c r="BG72" s="32"/>
      <c r="BH72" s="24"/>
      <c r="BI72" s="29"/>
      <c r="BJ72" s="32"/>
      <c r="BK72" s="50"/>
      <c r="BM72" s="55"/>
      <c r="BN72">
        <f t="shared" si="2"/>
        <v>37.77777777777778</v>
      </c>
      <c r="BO72" s="139">
        <f t="shared" si="6"/>
        <v>1</v>
      </c>
      <c r="BP72" s="140">
        <f t="shared" si="7"/>
        <v>0</v>
      </c>
      <c r="BQ72" s="140">
        <f t="shared" si="8"/>
        <v>0</v>
      </c>
      <c r="BR72" s="141">
        <f t="shared" si="9"/>
        <v>0</v>
      </c>
      <c r="BS72" s="123">
        <f t="shared" si="10"/>
        <v>0</v>
      </c>
      <c r="BT72" s="124">
        <f t="shared" si="11"/>
        <v>0</v>
      </c>
      <c r="BU72" s="124">
        <f t="shared" si="12"/>
        <v>0</v>
      </c>
      <c r="BV72" s="125">
        <f t="shared" si="13"/>
        <v>0</v>
      </c>
      <c r="BW72" s="120">
        <f t="shared" si="14"/>
        <v>0</v>
      </c>
      <c r="BX72" s="121">
        <f t="shared" si="15"/>
        <v>0</v>
      </c>
      <c r="BY72" s="121">
        <f t="shared" si="16"/>
        <v>0</v>
      </c>
      <c r="BZ72" s="122">
        <f t="shared" si="17"/>
        <v>0</v>
      </c>
      <c r="CA72" s="162">
        <f t="shared" si="18"/>
        <v>0</v>
      </c>
      <c r="CB72" s="162">
        <f t="shared" si="19"/>
        <v>0</v>
      </c>
      <c r="CC72" s="162">
        <f t="shared" si="20"/>
        <v>0</v>
      </c>
      <c r="CD72" s="162">
        <f t="shared" si="21"/>
        <v>0</v>
      </c>
      <c r="CE72" s="139">
        <f t="shared" si="22"/>
        <v>0</v>
      </c>
      <c r="CF72" s="139">
        <f t="shared" si="23"/>
        <v>0</v>
      </c>
      <c r="CG72" s="139">
        <f t="shared" si="24"/>
        <v>0</v>
      </c>
      <c r="CH72" s="139">
        <f t="shared" si="25"/>
        <v>0</v>
      </c>
      <c r="CI72" s="123">
        <f t="shared" si="26"/>
        <v>0</v>
      </c>
      <c r="CJ72" s="123">
        <f t="shared" si="27"/>
        <v>0</v>
      </c>
      <c r="CK72" s="123">
        <f t="shared" si="28"/>
        <v>0</v>
      </c>
      <c r="CL72" s="123">
        <f t="shared" si="29"/>
        <v>0</v>
      </c>
      <c r="CM72" s="158">
        <f t="shared" si="30"/>
        <v>0</v>
      </c>
      <c r="CN72" s="158">
        <f t="shared" si="31"/>
        <v>0</v>
      </c>
      <c r="CO72" s="158">
        <f t="shared" si="32"/>
        <v>0</v>
      </c>
      <c r="CP72" s="158">
        <f t="shared" si="33"/>
        <v>0</v>
      </c>
      <c r="CQ72" s="162">
        <f t="shared" si="34"/>
        <v>0</v>
      </c>
      <c r="CR72" s="162">
        <f t="shared" si="35"/>
        <v>0</v>
      </c>
      <c r="CS72" s="162">
        <f t="shared" si="36"/>
        <v>0</v>
      </c>
      <c r="CT72" s="165">
        <f t="shared" si="37"/>
        <v>0</v>
      </c>
      <c r="CU72" s="102">
        <f t="shared" si="38"/>
        <v>1</v>
      </c>
      <c r="CV72" s="96">
        <f t="shared" si="39"/>
        <v>0</v>
      </c>
      <c r="CW72" s="96">
        <f t="shared" si="40"/>
        <v>0</v>
      </c>
      <c r="CX72" s="96">
        <f t="shared" si="41"/>
        <v>0</v>
      </c>
      <c r="CY72" s="103">
        <f t="shared" si="77"/>
        <v>1</v>
      </c>
      <c r="CZ72">
        <f t="shared" si="42"/>
        <v>5</v>
      </c>
      <c r="DA72" s="104">
        <f t="shared" si="78"/>
        <v>5</v>
      </c>
      <c r="DB72" s="2">
        <f t="shared" si="43"/>
        <v>5</v>
      </c>
      <c r="DC72" s="2">
        <f t="shared" si="79"/>
        <v>5</v>
      </c>
      <c r="DD72" s="2">
        <f t="shared" si="44"/>
        <v>5</v>
      </c>
      <c r="DE72" s="2">
        <f t="shared" si="45"/>
        <v>5</v>
      </c>
      <c r="DF72" s="105">
        <f t="shared" si="46"/>
        <v>5</v>
      </c>
      <c r="DG72" s="108">
        <f t="shared" si="47"/>
        <v>0</v>
      </c>
      <c r="DI72" s="2">
        <f t="shared" si="48"/>
        <v>5</v>
      </c>
      <c r="DJ72" s="2">
        <f t="shared" si="49"/>
        <v>0</v>
      </c>
      <c r="DK72" s="2">
        <f t="shared" si="50"/>
        <v>0</v>
      </c>
      <c r="DL72" s="2">
        <f t="shared" si="51"/>
        <v>0</v>
      </c>
      <c r="DM72" s="2">
        <f t="shared" si="52"/>
        <v>0</v>
      </c>
      <c r="DN72" s="2">
        <f t="shared" si="53"/>
        <v>0</v>
      </c>
      <c r="DO72" s="2">
        <f t="shared" si="54"/>
        <v>0</v>
      </c>
      <c r="DP72" s="2">
        <f t="shared" si="55"/>
        <v>0</v>
      </c>
    </row>
    <row r="73" spans="1:120" ht="12.75">
      <c r="A73" s="279" t="s">
        <v>196</v>
      </c>
      <c r="B73" s="218"/>
      <c r="C73" s="288" t="s">
        <v>208</v>
      </c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1"/>
      <c r="P73" s="217"/>
      <c r="Q73" s="218"/>
      <c r="R73" s="223">
        <v>1</v>
      </c>
      <c r="S73" s="218"/>
      <c r="T73" s="223"/>
      <c r="U73" s="218"/>
      <c r="V73" s="223"/>
      <c r="W73" s="220"/>
      <c r="X73" s="298">
        <v>3</v>
      </c>
      <c r="Y73" s="299"/>
      <c r="Z73" s="308">
        <f t="shared" si="74"/>
        <v>108</v>
      </c>
      <c r="AA73" s="309"/>
      <c r="AB73" s="310"/>
      <c r="AC73" s="225">
        <f t="shared" si="75"/>
        <v>50</v>
      </c>
      <c r="AD73" s="225"/>
      <c r="AE73" s="223"/>
      <c r="AF73" s="217">
        <v>18</v>
      </c>
      <c r="AG73" s="218"/>
      <c r="AH73" s="223">
        <v>16</v>
      </c>
      <c r="AI73" s="218"/>
      <c r="AJ73" s="223">
        <v>16</v>
      </c>
      <c r="AK73" s="218"/>
      <c r="AL73" s="239">
        <f t="shared" si="76"/>
        <v>58</v>
      </c>
      <c r="AM73" s="240"/>
      <c r="AN73" s="52">
        <v>1</v>
      </c>
      <c r="AO73" s="31">
        <v>1</v>
      </c>
      <c r="AP73" s="41">
        <v>1</v>
      </c>
      <c r="AQ73" s="31"/>
      <c r="AR73" s="31"/>
      <c r="AS73" s="31"/>
      <c r="AT73" s="29"/>
      <c r="AU73" s="32"/>
      <c r="AV73" s="24"/>
      <c r="AW73" s="29"/>
      <c r="AX73" s="32"/>
      <c r="AY73" s="24"/>
      <c r="AZ73" s="29"/>
      <c r="BA73" s="32"/>
      <c r="BB73" s="24"/>
      <c r="BC73" s="29"/>
      <c r="BD73" s="32"/>
      <c r="BE73" s="24"/>
      <c r="BF73" s="31"/>
      <c r="BG73" s="31"/>
      <c r="BH73" s="31"/>
      <c r="BI73" s="29"/>
      <c r="BJ73" s="32"/>
      <c r="BK73" s="50"/>
      <c r="BM73" s="55"/>
      <c r="BO73" s="139">
        <f>IF(P73&lt;&gt;"",(COUNTIF(P73,"=1")+COUNTIF(P73,"=1,2")+COUNTIF(P73,"*,1")+COUNTIF(P73,"1,*")),0)</f>
        <v>0</v>
      </c>
      <c r="BP73" s="140">
        <f>IF(R73&lt;&gt;"",(COUNTIF(R73,"=1")+COUNTIF(R73,"=1,2")+COUNTIF(R73,"*,1")+COUNTIF(R73,"1,*")),0)</f>
        <v>1</v>
      </c>
      <c r="BQ73" s="140">
        <f>IF(T73&lt;&gt;"",(COUNTIF(T73,"=1")+COUNTIF(T73,"=1,2")+COUNTIF(T73,"*,1")+COUNTIF(T73,"1,*")),0)</f>
        <v>0</v>
      </c>
      <c r="BR73" s="141">
        <f>IF(V73&lt;&gt;"",(COUNTIF(V73,"=1")+COUNTIF(V73,"=1,2")+COUNTIF(V73,"*,1")+COUNTIF(V73,"1,*")),0)</f>
        <v>0</v>
      </c>
      <c r="BS73" s="123">
        <f t="shared" si="10"/>
        <v>0</v>
      </c>
      <c r="BT73" s="124">
        <f t="shared" si="11"/>
        <v>0</v>
      </c>
      <c r="BU73" s="124">
        <f>IF(T73&lt;&gt;"",(COUNTIF(T73,"=2")+COUNTIF(T73,"=1,2")+COUNTIF(T73,"*,2")+COUNTIF(T73,"2,*")+COUNTIF(T73,"=2,3")),0)</f>
        <v>0</v>
      </c>
      <c r="BV73" s="125">
        <f>IF(V73&lt;&gt;"",(COUNTIF(V73,"=2")+COUNTIF(V73,"=1,2")+COUNTIF(V73,"*,2")+COUNTIF(V73,"2,*")+COUNTIF(V73,"=2,3")),0)</f>
        <v>0</v>
      </c>
      <c r="BW73" s="120">
        <f t="shared" si="14"/>
        <v>0</v>
      </c>
      <c r="BX73" s="121">
        <f t="shared" si="15"/>
        <v>0</v>
      </c>
      <c r="BY73" s="121">
        <f t="shared" si="16"/>
        <v>0</v>
      </c>
      <c r="BZ73" s="122">
        <f t="shared" si="17"/>
        <v>0</v>
      </c>
      <c r="CA73" s="162">
        <f t="shared" si="18"/>
        <v>0</v>
      </c>
      <c r="CB73" s="162">
        <f t="shared" si="19"/>
        <v>0</v>
      </c>
      <c r="CC73" s="162">
        <f t="shared" si="20"/>
        <v>0</v>
      </c>
      <c r="CD73" s="162">
        <f>IF($V73&lt;&gt;"",(COUNTIF($V73,"=4")+COUNTIF($V73,"=4,5")+COUNTIF(V73,"*,4")+COUNTIF($V73,"4,*")+COUNTIF($V73,"=3,4")),0)</f>
        <v>0</v>
      </c>
      <c r="CE73" s="139">
        <f t="shared" si="22"/>
        <v>0</v>
      </c>
      <c r="CF73" s="139">
        <f t="shared" si="23"/>
        <v>0</v>
      </c>
      <c r="CG73" s="139">
        <f t="shared" si="24"/>
        <v>0</v>
      </c>
      <c r="CH73" s="139">
        <f>IF($V73&lt;&gt;"",(COUNTIF($V73,"=5")+COUNTIF($V73,"=5,6")+COUNTIF(V73,"*,5")+COUNTIF($V73,"5,*")+COUNTIF($V73,"=4,5")),0)</f>
        <v>0</v>
      </c>
      <c r="CI73" s="123">
        <f t="shared" si="26"/>
        <v>0</v>
      </c>
      <c r="CJ73" s="123">
        <f t="shared" si="27"/>
        <v>0</v>
      </c>
      <c r="CK73" s="123">
        <f t="shared" si="28"/>
        <v>0</v>
      </c>
      <c r="CL73" s="123">
        <f>IF($V73&lt;&gt;"",(COUNTIF($V73,"=6")+COUNTIF($V73,"=6,7")+COUNTIF(V73,"*,6")+COUNTIF($V73,"6,*")+COUNTIF($V73,"=5,6")),0)</f>
        <v>0</v>
      </c>
      <c r="CM73" s="158">
        <f t="shared" si="30"/>
        <v>0</v>
      </c>
      <c r="CN73" s="158">
        <f t="shared" si="31"/>
        <v>0</v>
      </c>
      <c r="CO73" s="158">
        <f t="shared" si="32"/>
        <v>0</v>
      </c>
      <c r="CP73" s="158">
        <f>IF($V73&lt;&gt;"",(COUNTIF($V73,"=7")+COUNTIF($V73,"=7,8")+COUNTIF(V73,"*,7")+COUNTIF($V73,"7,*")+COUNTIF($V73,"=6,7")),0)</f>
        <v>0</v>
      </c>
      <c r="CQ73" s="162">
        <f t="shared" si="34"/>
        <v>0</v>
      </c>
      <c r="CR73" s="162">
        <f t="shared" si="35"/>
        <v>0</v>
      </c>
      <c r="CS73" s="162">
        <f t="shared" si="36"/>
        <v>0</v>
      </c>
      <c r="CT73" s="165">
        <f t="shared" si="37"/>
        <v>0</v>
      </c>
      <c r="CU73" s="102">
        <f>SUM(BO73,BS73,BW73,CA73,CE73,CI73,CM73,CQ73)</f>
        <v>0</v>
      </c>
      <c r="CV73" s="96">
        <f>SUM(BP73,BT73,BX73,CB73,CF73,CJ73,CN73,CR73)</f>
        <v>1</v>
      </c>
      <c r="CW73" s="96">
        <f>SUM(BQ73,BU73,BY73,CC73,CG73,CK73,CO73,CS73)</f>
        <v>0</v>
      </c>
      <c r="CX73" s="96">
        <f>SUM(BR73,BV73,BZ73,CD73,CH73,CL73,CP73,CT73)</f>
        <v>0</v>
      </c>
      <c r="CY73" s="103">
        <f t="shared" si="77"/>
        <v>1</v>
      </c>
      <c r="CZ73">
        <f>IF(CY73&lt;&gt;0,FLOOR(DA73/CY73,1),0)</f>
        <v>3</v>
      </c>
      <c r="DA73" s="104">
        <f t="shared" si="78"/>
        <v>3</v>
      </c>
      <c r="DB73" s="2">
        <f>IF(CV73=0,CZ73,CZ73+1)</f>
        <v>4</v>
      </c>
      <c r="DC73" s="2">
        <f>CZ73</f>
        <v>3</v>
      </c>
      <c r="DD73" s="2">
        <f>IF(CV73=0,CZ73,CZ73+1)</f>
        <v>4</v>
      </c>
      <c r="DE73" s="2">
        <f>IF(CV73=0,CZ73,CZ73+1)</f>
        <v>4</v>
      </c>
      <c r="DF73" s="105">
        <f t="shared" si="46"/>
        <v>3</v>
      </c>
      <c r="DG73" s="108">
        <f t="shared" si="47"/>
        <v>0</v>
      </c>
      <c r="DI73" s="2">
        <f>DB73*BO73+BP73*DC73+DD73*BQ73+BR73*DE73</f>
        <v>3</v>
      </c>
      <c r="DJ73" s="2">
        <f>$DB73*BS73+BT73*$DC73+$DD73*BU73+BV73*$DE73</f>
        <v>0</v>
      </c>
      <c r="DK73" s="2">
        <f>$DB73*BW73+BX73*$DC73+$DD73*BY73+BZ73*$DE73</f>
        <v>0</v>
      </c>
      <c r="DL73" s="2">
        <f>$DB73*CA73+CB73*$DC73+$DD73*CC73+CD73*$DE73</f>
        <v>0</v>
      </c>
      <c r="DM73" s="2">
        <f>$DB73*CE73+CF73*$DC73+$DD73*CG73+CH73*$DE73</f>
        <v>0</v>
      </c>
      <c r="DN73" s="2">
        <f>$DB73*CI73+CJ73*$DC73+$DD73*CK73+CL73*$DE73</f>
        <v>0</v>
      </c>
      <c r="DO73" s="2">
        <f>$DB73*CM73+CN73*$DC73+$DD73*CO73+CP73*$DE73</f>
        <v>0</v>
      </c>
      <c r="DP73" s="2">
        <f>$DB73*CQ73+CR73*$DC73+$DD73*CS73+CT73*$DE73</f>
        <v>0</v>
      </c>
    </row>
    <row r="74" spans="1:120" ht="12.75">
      <c r="A74" s="279" t="s">
        <v>346</v>
      </c>
      <c r="B74" s="280"/>
      <c r="C74" s="287" t="s">
        <v>314</v>
      </c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8"/>
      <c r="P74" s="211">
        <v>3</v>
      </c>
      <c r="Q74" s="225"/>
      <c r="R74" s="225">
        <v>2</v>
      </c>
      <c r="S74" s="225"/>
      <c r="T74" s="225"/>
      <c r="U74" s="225"/>
      <c r="V74" s="225"/>
      <c r="W74" s="261"/>
      <c r="X74" s="260">
        <v>9</v>
      </c>
      <c r="Y74" s="203"/>
      <c r="Z74" s="203">
        <f t="shared" si="74"/>
        <v>324</v>
      </c>
      <c r="AA74" s="203"/>
      <c r="AB74" s="203"/>
      <c r="AC74" s="225">
        <f t="shared" si="75"/>
        <v>136</v>
      </c>
      <c r="AD74" s="225"/>
      <c r="AE74" s="223"/>
      <c r="AF74" s="281">
        <v>68</v>
      </c>
      <c r="AG74" s="256"/>
      <c r="AH74" s="256"/>
      <c r="AI74" s="256"/>
      <c r="AJ74" s="256">
        <v>68</v>
      </c>
      <c r="AK74" s="256"/>
      <c r="AL74" s="239">
        <f t="shared" si="76"/>
        <v>188</v>
      </c>
      <c r="AM74" s="240"/>
      <c r="AN74" s="34"/>
      <c r="AO74" s="32"/>
      <c r="AP74" s="24"/>
      <c r="AQ74" s="32">
        <v>2</v>
      </c>
      <c r="AR74" s="32">
        <v>0</v>
      </c>
      <c r="AS74" s="32">
        <v>2</v>
      </c>
      <c r="AT74" s="29">
        <v>2</v>
      </c>
      <c r="AU74" s="32">
        <v>0</v>
      </c>
      <c r="AV74" s="24">
        <v>2</v>
      </c>
      <c r="AW74" s="29"/>
      <c r="AX74" s="32"/>
      <c r="AY74" s="24"/>
      <c r="AZ74" s="29"/>
      <c r="BA74" s="32"/>
      <c r="BB74" s="24"/>
      <c r="BC74" s="29"/>
      <c r="BD74" s="32"/>
      <c r="BE74" s="24"/>
      <c r="BF74" s="29"/>
      <c r="BG74" s="32"/>
      <c r="BH74" s="24"/>
      <c r="BI74" s="29"/>
      <c r="BJ74" s="32"/>
      <c r="BK74" s="50"/>
      <c r="BM74" s="55">
        <f t="shared" si="1"/>
        <v>50</v>
      </c>
      <c r="BN74">
        <f t="shared" si="2"/>
        <v>41.9753086419753</v>
      </c>
      <c r="BO74" s="139">
        <f t="shared" si="6"/>
        <v>0</v>
      </c>
      <c r="BP74" s="140">
        <f t="shared" si="7"/>
        <v>0</v>
      </c>
      <c r="BQ74" s="140">
        <f t="shared" si="8"/>
        <v>0</v>
      </c>
      <c r="BR74" s="141">
        <f t="shared" si="9"/>
        <v>0</v>
      </c>
      <c r="BS74" s="123">
        <f t="shared" si="10"/>
        <v>0</v>
      </c>
      <c r="BT74" s="124">
        <f t="shared" si="11"/>
        <v>1</v>
      </c>
      <c r="BU74" s="124">
        <f t="shared" si="12"/>
        <v>0</v>
      </c>
      <c r="BV74" s="125">
        <f t="shared" si="13"/>
        <v>0</v>
      </c>
      <c r="BW74" s="120">
        <f t="shared" si="14"/>
        <v>1</v>
      </c>
      <c r="BX74" s="121">
        <f t="shared" si="15"/>
        <v>0</v>
      </c>
      <c r="BY74" s="121">
        <f t="shared" si="16"/>
        <v>0</v>
      </c>
      <c r="BZ74" s="122">
        <f t="shared" si="17"/>
        <v>0</v>
      </c>
      <c r="CA74" s="162">
        <f t="shared" si="18"/>
        <v>0</v>
      </c>
      <c r="CB74" s="162">
        <f t="shared" si="19"/>
        <v>0</v>
      </c>
      <c r="CC74" s="162">
        <f t="shared" si="20"/>
        <v>0</v>
      </c>
      <c r="CD74" s="162">
        <f t="shared" si="21"/>
        <v>0</v>
      </c>
      <c r="CE74" s="139">
        <f t="shared" si="22"/>
        <v>0</v>
      </c>
      <c r="CF74" s="139">
        <f t="shared" si="23"/>
        <v>0</v>
      </c>
      <c r="CG74" s="139">
        <f t="shared" si="24"/>
        <v>0</v>
      </c>
      <c r="CH74" s="139">
        <f t="shared" si="25"/>
        <v>0</v>
      </c>
      <c r="CI74" s="123">
        <f t="shared" si="26"/>
        <v>0</v>
      </c>
      <c r="CJ74" s="123">
        <f t="shared" si="27"/>
        <v>0</v>
      </c>
      <c r="CK74" s="123">
        <f t="shared" si="28"/>
        <v>0</v>
      </c>
      <c r="CL74" s="123">
        <f t="shared" si="29"/>
        <v>0</v>
      </c>
      <c r="CM74" s="158">
        <f t="shared" si="30"/>
        <v>0</v>
      </c>
      <c r="CN74" s="158">
        <f t="shared" si="31"/>
        <v>0</v>
      </c>
      <c r="CO74" s="158">
        <f t="shared" si="32"/>
        <v>0</v>
      </c>
      <c r="CP74" s="158">
        <f t="shared" si="33"/>
        <v>0</v>
      </c>
      <c r="CQ74" s="162">
        <f t="shared" si="34"/>
        <v>0</v>
      </c>
      <c r="CR74" s="162">
        <f t="shared" si="35"/>
        <v>0</v>
      </c>
      <c r="CS74" s="162">
        <f t="shared" si="36"/>
        <v>0</v>
      </c>
      <c r="CT74" s="165">
        <f t="shared" si="37"/>
        <v>0</v>
      </c>
      <c r="CU74" s="102">
        <f t="shared" si="38"/>
        <v>1</v>
      </c>
      <c r="CV74" s="96">
        <f t="shared" si="39"/>
        <v>1</v>
      </c>
      <c r="CW74" s="96">
        <f t="shared" si="40"/>
        <v>0</v>
      </c>
      <c r="CX74" s="96">
        <f t="shared" si="41"/>
        <v>0</v>
      </c>
      <c r="CY74" s="103">
        <f t="shared" si="77"/>
        <v>2</v>
      </c>
      <c r="CZ74">
        <f t="shared" si="42"/>
        <v>4</v>
      </c>
      <c r="DA74" s="104">
        <f t="shared" si="78"/>
        <v>9</v>
      </c>
      <c r="DB74" s="2">
        <f t="shared" si="43"/>
        <v>5</v>
      </c>
      <c r="DC74" s="2">
        <f t="shared" si="79"/>
        <v>4</v>
      </c>
      <c r="DD74" s="2">
        <f t="shared" si="44"/>
        <v>5</v>
      </c>
      <c r="DE74" s="2">
        <f t="shared" si="45"/>
        <v>5</v>
      </c>
      <c r="DF74" s="105">
        <f t="shared" si="46"/>
        <v>9</v>
      </c>
      <c r="DG74" s="108">
        <f t="shared" si="47"/>
        <v>0</v>
      </c>
      <c r="DI74" s="2">
        <f t="shared" si="48"/>
        <v>0</v>
      </c>
      <c r="DJ74" s="2">
        <f t="shared" si="49"/>
        <v>4</v>
      </c>
      <c r="DK74" s="2">
        <f>$DB74*BW74+BX74*$DC74+$DD74*BY74+BZ74*$DE74</f>
        <v>5</v>
      </c>
      <c r="DL74" s="2">
        <f t="shared" si="51"/>
        <v>0</v>
      </c>
      <c r="DM74" s="2">
        <f t="shared" si="52"/>
        <v>0</v>
      </c>
      <c r="DN74" s="2">
        <f t="shared" si="53"/>
        <v>0</v>
      </c>
      <c r="DO74" s="2">
        <f t="shared" si="54"/>
        <v>0</v>
      </c>
      <c r="DP74" s="2">
        <f t="shared" si="55"/>
        <v>0</v>
      </c>
    </row>
    <row r="75" spans="1:120" s="33" customFormat="1" ht="27.75" customHeight="1">
      <c r="A75" s="277" t="s">
        <v>201</v>
      </c>
      <c r="B75" s="278"/>
      <c r="C75" s="266" t="s">
        <v>131</v>
      </c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8"/>
      <c r="P75" s="265"/>
      <c r="Q75" s="262"/>
      <c r="R75" s="262"/>
      <c r="S75" s="262"/>
      <c r="T75" s="262"/>
      <c r="U75" s="262"/>
      <c r="V75" s="262"/>
      <c r="W75" s="263"/>
      <c r="X75" s="410">
        <f>SUM(X76:Y80)</f>
        <v>16</v>
      </c>
      <c r="Y75" s="202"/>
      <c r="Z75" s="202">
        <f>SUM(Z76:AB80)</f>
        <v>576</v>
      </c>
      <c r="AA75" s="202"/>
      <c r="AB75" s="202"/>
      <c r="AC75" s="262">
        <f>SUM(AC76:AE80)</f>
        <v>250</v>
      </c>
      <c r="AD75" s="262"/>
      <c r="AE75" s="282"/>
      <c r="AF75" s="277">
        <f>SUM(AF76:AG80)</f>
        <v>136</v>
      </c>
      <c r="AG75" s="278"/>
      <c r="AH75" s="283">
        <f>SUM(AH76:AI79)</f>
        <v>64</v>
      </c>
      <c r="AI75" s="283"/>
      <c r="AJ75" s="282">
        <f>SUM(AJ76:AK79)</f>
        <v>50</v>
      </c>
      <c r="AK75" s="278"/>
      <c r="AL75" s="283">
        <f>SUM(AL76:AM79)</f>
        <v>326</v>
      </c>
      <c r="AM75" s="283"/>
      <c r="AN75" s="305">
        <f>SUM(AN76:AP80)</f>
        <v>0</v>
      </c>
      <c r="AO75" s="306"/>
      <c r="AP75" s="306"/>
      <c r="AQ75" s="307">
        <f>SUM(AQ76:AS80)</f>
        <v>3</v>
      </c>
      <c r="AR75" s="306"/>
      <c r="AS75" s="306"/>
      <c r="AT75" s="307">
        <f>SUM(AT76:AV80)</f>
        <v>4</v>
      </c>
      <c r="AU75" s="306"/>
      <c r="AV75" s="306"/>
      <c r="AW75" s="307">
        <f>SUM(AW76:AY80)</f>
        <v>3</v>
      </c>
      <c r="AX75" s="306"/>
      <c r="AY75" s="306"/>
      <c r="AZ75" s="307">
        <f>SUM(AZ76:BB80)</f>
        <v>3</v>
      </c>
      <c r="BA75" s="306"/>
      <c r="BB75" s="306"/>
      <c r="BC75" s="307">
        <f>SUM(BC76:BE80)</f>
        <v>2</v>
      </c>
      <c r="BD75" s="306"/>
      <c r="BE75" s="306"/>
      <c r="BF75" s="307">
        <f>SUM(BF76:BH80)</f>
        <v>0</v>
      </c>
      <c r="BG75" s="306"/>
      <c r="BH75" s="306"/>
      <c r="BI75" s="307">
        <f>SUM(BI76:BK80)</f>
        <v>0</v>
      </c>
      <c r="BJ75" s="306"/>
      <c r="BK75" s="311"/>
      <c r="BM75" s="58">
        <f t="shared" si="1"/>
        <v>54.400000000000006</v>
      </c>
      <c r="BN75">
        <f t="shared" si="2"/>
        <v>43.40277777777778</v>
      </c>
      <c r="BO75" s="139"/>
      <c r="BP75" s="140"/>
      <c r="BQ75" s="140"/>
      <c r="BR75" s="141"/>
      <c r="BS75" s="123">
        <f t="shared" si="10"/>
        <v>0</v>
      </c>
      <c r="BT75" s="124">
        <f t="shared" si="11"/>
        <v>0</v>
      </c>
      <c r="BU75" s="124"/>
      <c r="BV75" s="125"/>
      <c r="BW75" s="120">
        <f t="shared" si="14"/>
        <v>0</v>
      </c>
      <c r="BX75" s="121"/>
      <c r="BY75" s="121"/>
      <c r="BZ75" s="122"/>
      <c r="CA75" s="162">
        <f t="shared" si="18"/>
        <v>0</v>
      </c>
      <c r="CB75" s="162"/>
      <c r="CC75" s="162"/>
      <c r="CD75" s="162"/>
      <c r="CE75" s="139"/>
      <c r="CF75" s="139"/>
      <c r="CG75" s="139"/>
      <c r="CH75" s="139"/>
      <c r="CI75" s="123"/>
      <c r="CJ75" s="123"/>
      <c r="CK75" s="123"/>
      <c r="CL75" s="123"/>
      <c r="CM75" s="158"/>
      <c r="CN75" s="158"/>
      <c r="CO75" s="158"/>
      <c r="CP75" s="158"/>
      <c r="CQ75" s="162"/>
      <c r="CR75" s="162"/>
      <c r="CS75" s="162"/>
      <c r="CT75" s="165"/>
      <c r="CU75" s="102"/>
      <c r="CV75" s="96"/>
      <c r="CW75" s="96">
        <f t="shared" si="40"/>
        <v>0</v>
      </c>
      <c r="CX75" s="96"/>
      <c r="CY75" s="103"/>
      <c r="CZ75">
        <f t="shared" si="42"/>
        <v>0</v>
      </c>
      <c r="DA75" s="104">
        <f>X74</f>
        <v>9</v>
      </c>
      <c r="DB75" s="2">
        <f>IF(CV75=0,CZ75,CZ75+1)</f>
        <v>0</v>
      </c>
      <c r="DC75" s="2">
        <f t="shared" si="79"/>
        <v>0</v>
      </c>
      <c r="DD75" s="2">
        <f>IF(CV75=0,CZ75,CZ75+1)</f>
        <v>0</v>
      </c>
      <c r="DE75" s="2">
        <f>IF(CV75=0,CZ75,CZ75+1)</f>
        <v>0</v>
      </c>
      <c r="DF75" s="105"/>
      <c r="DG75" s="108"/>
      <c r="DH75" s="107"/>
      <c r="DI75" s="108">
        <f>SUM(DI69:DI74)</f>
        <v>16</v>
      </c>
      <c r="DJ75" s="108">
        <f aca="true" t="shared" si="80" ref="DJ75:DP75">SUM(DJ69:DJ74)</f>
        <v>16</v>
      </c>
      <c r="DK75" s="108">
        <f t="shared" si="80"/>
        <v>14</v>
      </c>
      <c r="DL75" s="108">
        <f t="shared" si="80"/>
        <v>8</v>
      </c>
      <c r="DM75" s="108">
        <f t="shared" si="80"/>
        <v>0</v>
      </c>
      <c r="DN75" s="108">
        <f t="shared" si="80"/>
        <v>0</v>
      </c>
      <c r="DO75" s="108">
        <f t="shared" si="80"/>
        <v>0</v>
      </c>
      <c r="DP75" s="108">
        <f t="shared" si="80"/>
        <v>0</v>
      </c>
    </row>
    <row r="76" spans="1:120" ht="14.25" customHeight="1">
      <c r="A76" s="279" t="s">
        <v>210</v>
      </c>
      <c r="B76" s="280"/>
      <c r="C76" s="287" t="s">
        <v>347</v>
      </c>
      <c r="D76" s="287"/>
      <c r="E76" s="287"/>
      <c r="F76" s="287"/>
      <c r="G76" s="287"/>
      <c r="H76" s="287"/>
      <c r="I76" s="287"/>
      <c r="J76" s="287"/>
      <c r="K76" s="287"/>
      <c r="L76" s="287"/>
      <c r="M76" s="287"/>
      <c r="N76" s="287"/>
      <c r="O76" s="288"/>
      <c r="P76" s="211"/>
      <c r="Q76" s="225"/>
      <c r="R76" s="225">
        <v>6</v>
      </c>
      <c r="S76" s="225"/>
      <c r="T76" s="225"/>
      <c r="U76" s="225"/>
      <c r="V76" s="225"/>
      <c r="W76" s="261"/>
      <c r="X76" s="295">
        <v>2</v>
      </c>
      <c r="Y76" s="296"/>
      <c r="Z76" s="203">
        <f>X76*36</f>
        <v>72</v>
      </c>
      <c r="AA76" s="203"/>
      <c r="AB76" s="203"/>
      <c r="AC76" s="225">
        <f>AF76+AH76+AJ76</f>
        <v>32</v>
      </c>
      <c r="AD76" s="225"/>
      <c r="AE76" s="223"/>
      <c r="AF76" s="284">
        <v>16</v>
      </c>
      <c r="AG76" s="239"/>
      <c r="AH76" s="239">
        <v>16</v>
      </c>
      <c r="AI76" s="239"/>
      <c r="AJ76" s="239"/>
      <c r="AK76" s="239"/>
      <c r="AL76" s="239">
        <f>Z76-AC76</f>
        <v>40</v>
      </c>
      <c r="AM76" s="240"/>
      <c r="AN76" s="34"/>
      <c r="AO76" s="32"/>
      <c r="AP76" s="24"/>
      <c r="AQ76" s="38"/>
      <c r="AR76" s="38"/>
      <c r="AS76" s="38"/>
      <c r="AT76" s="29"/>
      <c r="AU76" s="32"/>
      <c r="AV76" s="24"/>
      <c r="AW76" s="38"/>
      <c r="AX76" s="38"/>
      <c r="AY76" s="38"/>
      <c r="AZ76" s="37"/>
      <c r="BA76" s="38"/>
      <c r="BB76" s="38"/>
      <c r="BC76" s="37">
        <v>1</v>
      </c>
      <c r="BD76" s="38">
        <v>1</v>
      </c>
      <c r="BE76" s="38">
        <v>0</v>
      </c>
      <c r="BF76" s="37"/>
      <c r="BG76" s="38"/>
      <c r="BH76" s="38"/>
      <c r="BI76" s="37"/>
      <c r="BJ76" s="38"/>
      <c r="BK76" s="51"/>
      <c r="BM76" s="55">
        <f t="shared" si="1"/>
        <v>50</v>
      </c>
      <c r="BN76">
        <f t="shared" si="2"/>
        <v>44.44444444444444</v>
      </c>
      <c r="BO76" s="139">
        <f t="shared" si="6"/>
        <v>0</v>
      </c>
      <c r="BP76" s="140">
        <f t="shared" si="7"/>
        <v>0</v>
      </c>
      <c r="BQ76" s="140">
        <f t="shared" si="8"/>
        <v>0</v>
      </c>
      <c r="BR76" s="141">
        <f t="shared" si="9"/>
        <v>0</v>
      </c>
      <c r="BS76" s="123">
        <f t="shared" si="10"/>
        <v>0</v>
      </c>
      <c r="BT76" s="124">
        <f t="shared" si="11"/>
        <v>0</v>
      </c>
      <c r="BU76" s="124">
        <f t="shared" si="12"/>
        <v>0</v>
      </c>
      <c r="BV76" s="125">
        <f t="shared" si="13"/>
        <v>0</v>
      </c>
      <c r="BW76" s="120">
        <f t="shared" si="14"/>
        <v>0</v>
      </c>
      <c r="BX76" s="121">
        <f t="shared" si="15"/>
        <v>0</v>
      </c>
      <c r="BY76" s="121">
        <f t="shared" si="16"/>
        <v>0</v>
      </c>
      <c r="BZ76" s="122">
        <f t="shared" si="17"/>
        <v>0</v>
      </c>
      <c r="CA76" s="162">
        <f t="shared" si="18"/>
        <v>0</v>
      </c>
      <c r="CB76" s="162">
        <f t="shared" si="19"/>
        <v>0</v>
      </c>
      <c r="CC76" s="162">
        <f t="shared" si="20"/>
        <v>0</v>
      </c>
      <c r="CD76" s="162">
        <f t="shared" si="21"/>
        <v>0</v>
      </c>
      <c r="CE76" s="139">
        <f t="shared" si="22"/>
        <v>0</v>
      </c>
      <c r="CF76" s="139">
        <f t="shared" si="23"/>
        <v>0</v>
      </c>
      <c r="CG76" s="139">
        <f t="shared" si="24"/>
        <v>0</v>
      </c>
      <c r="CH76" s="139">
        <f t="shared" si="25"/>
        <v>0</v>
      </c>
      <c r="CI76" s="123">
        <f t="shared" si="26"/>
        <v>0</v>
      </c>
      <c r="CJ76" s="123">
        <f t="shared" si="27"/>
        <v>1</v>
      </c>
      <c r="CK76" s="123">
        <f t="shared" si="28"/>
        <v>0</v>
      </c>
      <c r="CL76" s="123">
        <f t="shared" si="29"/>
        <v>0</v>
      </c>
      <c r="CM76" s="158">
        <f t="shared" si="30"/>
        <v>0</v>
      </c>
      <c r="CN76" s="158">
        <f t="shared" si="31"/>
        <v>0</v>
      </c>
      <c r="CO76" s="158">
        <f t="shared" si="32"/>
        <v>0</v>
      </c>
      <c r="CP76" s="158">
        <f t="shared" si="33"/>
        <v>0</v>
      </c>
      <c r="CQ76" s="162">
        <f t="shared" si="34"/>
        <v>0</v>
      </c>
      <c r="CR76" s="162">
        <f t="shared" si="35"/>
        <v>0</v>
      </c>
      <c r="CS76" s="162">
        <f t="shared" si="36"/>
        <v>0</v>
      </c>
      <c r="CT76" s="165">
        <f t="shared" si="37"/>
        <v>0</v>
      </c>
      <c r="CU76" s="102">
        <f t="shared" si="38"/>
        <v>0</v>
      </c>
      <c r="CV76" s="96">
        <f t="shared" si="39"/>
        <v>1</v>
      </c>
      <c r="CW76" s="96">
        <f t="shared" si="40"/>
        <v>0</v>
      </c>
      <c r="CX76" s="96">
        <f t="shared" si="41"/>
        <v>0</v>
      </c>
      <c r="CY76" s="103">
        <f>SUM(CU76:CX76)</f>
        <v>1</v>
      </c>
      <c r="CZ76">
        <f t="shared" si="42"/>
        <v>2</v>
      </c>
      <c r="DA76" s="104">
        <f>X76</f>
        <v>2</v>
      </c>
      <c r="DB76" s="2">
        <f t="shared" si="43"/>
        <v>3</v>
      </c>
      <c r="DC76" s="2">
        <f t="shared" si="79"/>
        <v>2</v>
      </c>
      <c r="DD76" s="2">
        <f t="shared" si="44"/>
        <v>3</v>
      </c>
      <c r="DE76" s="2">
        <f t="shared" si="45"/>
        <v>3</v>
      </c>
      <c r="DF76" s="105">
        <f t="shared" si="46"/>
        <v>2</v>
      </c>
      <c r="DG76" s="108">
        <f t="shared" si="47"/>
        <v>0</v>
      </c>
      <c r="DI76" s="2">
        <f t="shared" si="48"/>
        <v>0</v>
      </c>
      <c r="DJ76" s="2">
        <f t="shared" si="49"/>
        <v>0</v>
      </c>
      <c r="DK76" s="2">
        <f t="shared" si="50"/>
        <v>0</v>
      </c>
      <c r="DL76" s="2">
        <f t="shared" si="51"/>
        <v>0</v>
      </c>
      <c r="DM76" s="2">
        <f t="shared" si="52"/>
        <v>0</v>
      </c>
      <c r="DN76" s="2">
        <f t="shared" si="53"/>
        <v>2</v>
      </c>
      <c r="DO76" s="2">
        <f t="shared" si="54"/>
        <v>0</v>
      </c>
      <c r="DP76" s="2">
        <f t="shared" si="55"/>
        <v>0</v>
      </c>
    </row>
    <row r="77" spans="1:120" ht="13.5" customHeight="1">
      <c r="A77" s="279" t="s">
        <v>211</v>
      </c>
      <c r="B77" s="280"/>
      <c r="C77" s="287" t="s">
        <v>348</v>
      </c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8"/>
      <c r="P77" s="304">
        <v>4</v>
      </c>
      <c r="Q77" s="285"/>
      <c r="R77" s="225">
        <v>3</v>
      </c>
      <c r="S77" s="225"/>
      <c r="T77" s="225"/>
      <c r="U77" s="225"/>
      <c r="V77" s="225"/>
      <c r="W77" s="261"/>
      <c r="X77" s="302">
        <v>8</v>
      </c>
      <c r="Y77" s="303"/>
      <c r="Z77" s="203">
        <f>X77*36</f>
        <v>288</v>
      </c>
      <c r="AA77" s="203"/>
      <c r="AB77" s="203"/>
      <c r="AC77" s="225">
        <f>AF77+AH77+AJ77</f>
        <v>118</v>
      </c>
      <c r="AD77" s="225"/>
      <c r="AE77" s="223"/>
      <c r="AF77" s="211">
        <v>68</v>
      </c>
      <c r="AG77" s="225"/>
      <c r="AH77" s="225">
        <v>16</v>
      </c>
      <c r="AI77" s="225"/>
      <c r="AJ77" s="225">
        <v>34</v>
      </c>
      <c r="AK77" s="225"/>
      <c r="AL77" s="239">
        <f>Z77-AC77</f>
        <v>170</v>
      </c>
      <c r="AM77" s="240"/>
      <c r="AN77" s="53"/>
      <c r="AO77" s="38"/>
      <c r="AP77" s="39"/>
      <c r="AQ77" s="38"/>
      <c r="AR77" s="38"/>
      <c r="AS77" s="38"/>
      <c r="AT77" s="40">
        <v>2</v>
      </c>
      <c r="AU77" s="43">
        <v>1</v>
      </c>
      <c r="AV77" s="30">
        <v>1</v>
      </c>
      <c r="AW77" s="38">
        <v>2</v>
      </c>
      <c r="AX77" s="38">
        <v>0</v>
      </c>
      <c r="AY77" s="38">
        <v>1</v>
      </c>
      <c r="AZ77" s="37"/>
      <c r="BA77" s="38"/>
      <c r="BB77" s="38"/>
      <c r="BC77" s="37"/>
      <c r="BD77" s="38"/>
      <c r="BE77" s="38"/>
      <c r="BF77" s="37"/>
      <c r="BG77" s="38"/>
      <c r="BH77" s="39"/>
      <c r="BI77" s="38"/>
      <c r="BJ77" s="38"/>
      <c r="BK77" s="51"/>
      <c r="BM77" s="55">
        <f t="shared" si="1"/>
        <v>57.6271186440678</v>
      </c>
      <c r="BN77">
        <f t="shared" si="2"/>
        <v>40.97222222222222</v>
      </c>
      <c r="BO77" s="139">
        <f t="shared" si="6"/>
        <v>0</v>
      </c>
      <c r="BP77" s="140">
        <f t="shared" si="7"/>
        <v>0</v>
      </c>
      <c r="BQ77" s="140">
        <f t="shared" si="8"/>
        <v>0</v>
      </c>
      <c r="BR77" s="141">
        <f t="shared" si="9"/>
        <v>0</v>
      </c>
      <c r="BS77" s="123">
        <f t="shared" si="10"/>
        <v>0</v>
      </c>
      <c r="BT77" s="124">
        <f t="shared" si="11"/>
        <v>0</v>
      </c>
      <c r="BU77" s="124">
        <f t="shared" si="12"/>
        <v>0</v>
      </c>
      <c r="BV77" s="125">
        <f t="shared" si="13"/>
        <v>0</v>
      </c>
      <c r="BW77" s="120">
        <f t="shared" si="14"/>
        <v>0</v>
      </c>
      <c r="BX77" s="121">
        <f t="shared" si="15"/>
        <v>1</v>
      </c>
      <c r="BY77" s="121">
        <f t="shared" si="16"/>
        <v>0</v>
      </c>
      <c r="BZ77" s="122">
        <f t="shared" si="17"/>
        <v>0</v>
      </c>
      <c r="CA77" s="162">
        <f t="shared" si="18"/>
        <v>1</v>
      </c>
      <c r="CB77" s="162">
        <f t="shared" si="19"/>
        <v>0</v>
      </c>
      <c r="CC77" s="162">
        <f t="shared" si="20"/>
        <v>0</v>
      </c>
      <c r="CD77" s="162">
        <f t="shared" si="21"/>
        <v>0</v>
      </c>
      <c r="CE77" s="139">
        <f t="shared" si="22"/>
        <v>0</v>
      </c>
      <c r="CF77" s="139">
        <f t="shared" si="23"/>
        <v>0</v>
      </c>
      <c r="CG77" s="139">
        <f t="shared" si="24"/>
        <v>0</v>
      </c>
      <c r="CH77" s="139">
        <f t="shared" si="25"/>
        <v>0</v>
      </c>
      <c r="CI77" s="123">
        <f t="shared" si="26"/>
        <v>0</v>
      </c>
      <c r="CJ77" s="123">
        <f t="shared" si="27"/>
        <v>0</v>
      </c>
      <c r="CK77" s="123">
        <f t="shared" si="28"/>
        <v>0</v>
      </c>
      <c r="CL77" s="123">
        <f t="shared" si="29"/>
        <v>0</v>
      </c>
      <c r="CM77" s="158">
        <f t="shared" si="30"/>
        <v>0</v>
      </c>
      <c r="CN77" s="158">
        <f t="shared" si="31"/>
        <v>0</v>
      </c>
      <c r="CO77" s="158">
        <f t="shared" si="32"/>
        <v>0</v>
      </c>
      <c r="CP77" s="158">
        <f t="shared" si="33"/>
        <v>0</v>
      </c>
      <c r="CQ77" s="162">
        <f t="shared" si="34"/>
        <v>0</v>
      </c>
      <c r="CR77" s="162">
        <f t="shared" si="35"/>
        <v>0</v>
      </c>
      <c r="CS77" s="162">
        <f t="shared" si="36"/>
        <v>0</v>
      </c>
      <c r="CT77" s="165">
        <f t="shared" si="37"/>
        <v>0</v>
      </c>
      <c r="CU77" s="102">
        <f t="shared" si="38"/>
        <v>1</v>
      </c>
      <c r="CV77" s="96">
        <f t="shared" si="39"/>
        <v>1</v>
      </c>
      <c r="CW77" s="96">
        <f t="shared" si="40"/>
        <v>0</v>
      </c>
      <c r="CX77" s="96">
        <f t="shared" si="41"/>
        <v>0</v>
      </c>
      <c r="CY77" s="103">
        <f>SUM(CU77:CX77)</f>
        <v>2</v>
      </c>
      <c r="CZ77">
        <f t="shared" si="42"/>
        <v>4</v>
      </c>
      <c r="DA77" s="104">
        <f>X77</f>
        <v>8</v>
      </c>
      <c r="DB77" s="2">
        <f t="shared" si="43"/>
        <v>5</v>
      </c>
      <c r="DC77" s="2">
        <f t="shared" si="79"/>
        <v>4</v>
      </c>
      <c r="DD77" s="2">
        <f t="shared" si="44"/>
        <v>5</v>
      </c>
      <c r="DE77" s="2">
        <f t="shared" si="45"/>
        <v>5</v>
      </c>
      <c r="DF77" s="105">
        <f t="shared" si="46"/>
        <v>9</v>
      </c>
      <c r="DG77" s="108">
        <f t="shared" si="47"/>
        <v>1</v>
      </c>
      <c r="DI77" s="2">
        <f t="shared" si="48"/>
        <v>0</v>
      </c>
      <c r="DJ77" s="2">
        <f t="shared" si="49"/>
        <v>0</v>
      </c>
      <c r="DK77" s="2">
        <f t="shared" si="50"/>
        <v>4</v>
      </c>
      <c r="DL77" s="183">
        <v>4</v>
      </c>
      <c r="DM77" s="2">
        <f t="shared" si="52"/>
        <v>0</v>
      </c>
      <c r="DN77" s="2">
        <f t="shared" si="53"/>
        <v>0</v>
      </c>
      <c r="DO77" s="2">
        <f t="shared" si="54"/>
        <v>0</v>
      </c>
      <c r="DP77" s="2">
        <f t="shared" si="55"/>
        <v>0</v>
      </c>
    </row>
    <row r="78" spans="1:120" ht="14.25" customHeight="1">
      <c r="A78" s="279" t="s">
        <v>212</v>
      </c>
      <c r="B78" s="489"/>
      <c r="C78" s="288" t="s">
        <v>349</v>
      </c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3"/>
      <c r="P78" s="217"/>
      <c r="Q78" s="218"/>
      <c r="R78" s="223">
        <v>2</v>
      </c>
      <c r="S78" s="219"/>
      <c r="T78" s="223"/>
      <c r="U78" s="219"/>
      <c r="V78" s="294"/>
      <c r="W78" s="297"/>
      <c r="X78" s="298">
        <v>4</v>
      </c>
      <c r="Y78" s="299"/>
      <c r="Z78" s="203">
        <f>X78*36</f>
        <v>144</v>
      </c>
      <c r="AA78" s="203"/>
      <c r="AB78" s="203"/>
      <c r="AC78" s="225">
        <f>AF78+AH78+AJ78</f>
        <v>50</v>
      </c>
      <c r="AD78" s="225"/>
      <c r="AE78" s="223"/>
      <c r="AF78" s="217">
        <v>18</v>
      </c>
      <c r="AG78" s="218"/>
      <c r="AH78" s="223">
        <v>16</v>
      </c>
      <c r="AI78" s="219"/>
      <c r="AJ78" s="223">
        <v>16</v>
      </c>
      <c r="AK78" s="219"/>
      <c r="AL78" s="223">
        <f>Z78-AC78</f>
        <v>94</v>
      </c>
      <c r="AM78" s="224"/>
      <c r="AN78" s="34"/>
      <c r="AO78" s="32"/>
      <c r="AP78" s="24"/>
      <c r="AQ78" s="32">
        <v>1</v>
      </c>
      <c r="AR78" s="32">
        <v>1</v>
      </c>
      <c r="AS78" s="32">
        <v>1</v>
      </c>
      <c r="AT78" s="29"/>
      <c r="AU78" s="32"/>
      <c r="AV78" s="24"/>
      <c r="AW78" s="32"/>
      <c r="AX78" s="32"/>
      <c r="AY78" s="24"/>
      <c r="AZ78" s="29"/>
      <c r="BA78" s="32"/>
      <c r="BB78" s="32"/>
      <c r="BC78" s="29"/>
      <c r="BD78" s="32"/>
      <c r="BE78" s="24"/>
      <c r="BF78" s="29"/>
      <c r="BG78" s="32"/>
      <c r="BH78" s="24"/>
      <c r="BI78" s="38"/>
      <c r="BJ78" s="38"/>
      <c r="BK78" s="51"/>
      <c r="BM78" s="55">
        <f t="shared" si="1"/>
        <v>36</v>
      </c>
      <c r="BN78">
        <f t="shared" si="2"/>
        <v>34.72222222222222</v>
      </c>
      <c r="BO78" s="139">
        <f t="shared" si="6"/>
        <v>0</v>
      </c>
      <c r="BP78" s="140">
        <f t="shared" si="7"/>
        <v>0</v>
      </c>
      <c r="BQ78" s="140">
        <f t="shared" si="8"/>
        <v>0</v>
      </c>
      <c r="BR78" s="141">
        <f t="shared" si="9"/>
        <v>0</v>
      </c>
      <c r="BS78" s="123">
        <f t="shared" si="10"/>
        <v>0</v>
      </c>
      <c r="BT78" s="124">
        <f t="shared" si="11"/>
        <v>1</v>
      </c>
      <c r="BU78" s="124">
        <f t="shared" si="12"/>
        <v>0</v>
      </c>
      <c r="BV78" s="125">
        <f t="shared" si="13"/>
        <v>0</v>
      </c>
      <c r="BW78" s="120">
        <f t="shared" si="14"/>
        <v>0</v>
      </c>
      <c r="BX78" s="121">
        <f t="shared" si="15"/>
        <v>0</v>
      </c>
      <c r="BY78" s="121">
        <f t="shared" si="16"/>
        <v>0</v>
      </c>
      <c r="BZ78" s="122">
        <f t="shared" si="17"/>
        <v>0</v>
      </c>
      <c r="CA78" s="162">
        <f t="shared" si="18"/>
        <v>0</v>
      </c>
      <c r="CB78" s="162">
        <f t="shared" si="19"/>
        <v>0</v>
      </c>
      <c r="CC78" s="162">
        <f t="shared" si="20"/>
        <v>0</v>
      </c>
      <c r="CD78" s="162">
        <f t="shared" si="21"/>
        <v>0</v>
      </c>
      <c r="CE78" s="139">
        <f t="shared" si="22"/>
        <v>0</v>
      </c>
      <c r="CF78" s="139">
        <f t="shared" si="23"/>
        <v>0</v>
      </c>
      <c r="CG78" s="139">
        <f t="shared" si="24"/>
        <v>0</v>
      </c>
      <c r="CH78" s="139">
        <f t="shared" si="25"/>
        <v>0</v>
      </c>
      <c r="CI78" s="123">
        <f t="shared" si="26"/>
        <v>0</v>
      </c>
      <c r="CJ78" s="123">
        <f t="shared" si="27"/>
        <v>0</v>
      </c>
      <c r="CK78" s="123">
        <f t="shared" si="28"/>
        <v>0</v>
      </c>
      <c r="CL78" s="123">
        <f t="shared" si="29"/>
        <v>0</v>
      </c>
      <c r="CM78" s="158">
        <f t="shared" si="30"/>
        <v>0</v>
      </c>
      <c r="CN78" s="158">
        <f t="shared" si="31"/>
        <v>0</v>
      </c>
      <c r="CO78" s="158">
        <f t="shared" si="32"/>
        <v>0</v>
      </c>
      <c r="CP78" s="158">
        <f t="shared" si="33"/>
        <v>0</v>
      </c>
      <c r="CQ78" s="162">
        <f t="shared" si="34"/>
        <v>0</v>
      </c>
      <c r="CR78" s="162">
        <f t="shared" si="35"/>
        <v>0</v>
      </c>
      <c r="CS78" s="162">
        <f t="shared" si="36"/>
        <v>0</v>
      </c>
      <c r="CT78" s="165">
        <f t="shared" si="37"/>
        <v>0</v>
      </c>
      <c r="CU78" s="102">
        <f t="shared" si="38"/>
        <v>0</v>
      </c>
      <c r="CV78" s="96">
        <f t="shared" si="39"/>
        <v>1</v>
      </c>
      <c r="CW78" s="96">
        <f t="shared" si="40"/>
        <v>0</v>
      </c>
      <c r="CX78" s="96">
        <f t="shared" si="41"/>
        <v>0</v>
      </c>
      <c r="CY78" s="103">
        <f>SUM(CU78:CX78)</f>
        <v>1</v>
      </c>
      <c r="CZ78">
        <f t="shared" si="42"/>
        <v>4</v>
      </c>
      <c r="DA78" s="104">
        <f>X78</f>
        <v>4</v>
      </c>
      <c r="DB78" s="2">
        <f t="shared" si="43"/>
        <v>5</v>
      </c>
      <c r="DC78" s="2">
        <f t="shared" si="79"/>
        <v>4</v>
      </c>
      <c r="DD78" s="2">
        <f t="shared" si="44"/>
        <v>5</v>
      </c>
      <c r="DE78" s="2">
        <f t="shared" si="45"/>
        <v>5</v>
      </c>
      <c r="DF78" s="105">
        <f t="shared" si="46"/>
        <v>4</v>
      </c>
      <c r="DG78" s="108">
        <f t="shared" si="47"/>
        <v>0</v>
      </c>
      <c r="DI78" s="2">
        <f t="shared" si="48"/>
        <v>0</v>
      </c>
      <c r="DJ78" s="2">
        <f t="shared" si="49"/>
        <v>4</v>
      </c>
      <c r="DK78" s="2">
        <f t="shared" si="50"/>
        <v>0</v>
      </c>
      <c r="DL78" s="2">
        <f t="shared" si="51"/>
        <v>0</v>
      </c>
      <c r="DM78" s="2">
        <f t="shared" si="52"/>
        <v>0</v>
      </c>
      <c r="DN78" s="2">
        <f t="shared" si="53"/>
        <v>0</v>
      </c>
      <c r="DO78" s="2">
        <f t="shared" si="54"/>
        <v>0</v>
      </c>
      <c r="DP78" s="2">
        <f t="shared" si="55"/>
        <v>0</v>
      </c>
    </row>
    <row r="79" spans="1:120" ht="27.75" customHeight="1">
      <c r="A79" s="279" t="s">
        <v>213</v>
      </c>
      <c r="B79" s="218"/>
      <c r="C79" s="288" t="s">
        <v>350</v>
      </c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3"/>
      <c r="P79" s="217"/>
      <c r="Q79" s="218"/>
      <c r="R79" s="223">
        <v>5</v>
      </c>
      <c r="S79" s="218"/>
      <c r="T79" s="223"/>
      <c r="U79" s="218"/>
      <c r="V79" s="294"/>
      <c r="W79" s="220"/>
      <c r="X79" s="298">
        <v>2</v>
      </c>
      <c r="Y79" s="299"/>
      <c r="Z79" s="203">
        <f>X79*36</f>
        <v>72</v>
      </c>
      <c r="AA79" s="203"/>
      <c r="AB79" s="203"/>
      <c r="AC79" s="225">
        <f>AF79+AH79+AJ79</f>
        <v>50</v>
      </c>
      <c r="AD79" s="225"/>
      <c r="AE79" s="223"/>
      <c r="AF79" s="217">
        <v>34</v>
      </c>
      <c r="AG79" s="218"/>
      <c r="AH79" s="223">
        <v>16</v>
      </c>
      <c r="AI79" s="219"/>
      <c r="AJ79" s="223"/>
      <c r="AK79" s="218"/>
      <c r="AL79" s="223">
        <f>Z79-AC79</f>
        <v>22</v>
      </c>
      <c r="AM79" s="224"/>
      <c r="AN79" s="34"/>
      <c r="AO79" s="32"/>
      <c r="AP79" s="24"/>
      <c r="AQ79" s="32"/>
      <c r="AR79" s="32"/>
      <c r="AS79" s="32"/>
      <c r="AT79" s="29"/>
      <c r="AU79" s="32"/>
      <c r="AV79" s="32"/>
      <c r="AW79" s="29"/>
      <c r="AX79" s="32"/>
      <c r="AY79" s="24"/>
      <c r="AZ79" s="29">
        <v>2</v>
      </c>
      <c r="BA79" s="32">
        <v>1</v>
      </c>
      <c r="BB79" s="32">
        <v>0</v>
      </c>
      <c r="BC79" s="29"/>
      <c r="BD79" s="32"/>
      <c r="BE79" s="24"/>
      <c r="BF79" s="29"/>
      <c r="BG79" s="32"/>
      <c r="BH79" s="24"/>
      <c r="BI79" s="32"/>
      <c r="BJ79" s="32"/>
      <c r="BK79" s="50"/>
      <c r="BM79" s="55">
        <f t="shared" si="1"/>
        <v>68</v>
      </c>
      <c r="BO79" s="139">
        <f>IF(P79&lt;&gt;"",(COUNTIF(P79,"=1")+COUNTIF(P79,"=1,2")+COUNTIF(P79,"*,1")+COUNTIF(P79,"1,*")),0)</f>
        <v>0</v>
      </c>
      <c r="BP79" s="140">
        <f>IF(R79&lt;&gt;"",(COUNTIF(R79,"=1")+COUNTIF(R79,"=1,2")+COUNTIF(R79,"*,1")+COUNTIF(R79,"1,*")),0)</f>
        <v>0</v>
      </c>
      <c r="BQ79" s="140">
        <f>IF(T79&lt;&gt;"",(COUNTIF(T79,"=1")+COUNTIF(T79,"=1,2")+COUNTIF(T79,"*,1")+COUNTIF(T79,"1,*")),0)</f>
        <v>0</v>
      </c>
      <c r="BR79" s="141">
        <f>IF(V79&lt;&gt;"",(COUNTIF(V79,"=1")+COUNTIF(V79,"=1,2")+COUNTIF(V79,"*,1")+COUNTIF(V79,"1,*")),0)</f>
        <v>0</v>
      </c>
      <c r="BS79" s="123">
        <f t="shared" si="10"/>
        <v>0</v>
      </c>
      <c r="BT79" s="124">
        <f t="shared" si="11"/>
        <v>0</v>
      </c>
      <c r="BU79" s="124">
        <f>IF(T79&lt;&gt;"",(COUNTIF(T79,"=2")+COUNTIF(T79,"=1,2")+COUNTIF(T79,"*,2")+COUNTIF(T79,"2,*")+COUNTIF(T79,"=2,3")),0)</f>
        <v>0</v>
      </c>
      <c r="BV79" s="125">
        <f>IF(V79&lt;&gt;"",(COUNTIF(V79,"=2")+COUNTIF(V79,"=1,2")+COUNTIF(V79,"*,2")+COUNTIF(V79,"2,*")+COUNTIF(V79,"=2,3")),0)</f>
        <v>0</v>
      </c>
      <c r="BW79" s="120">
        <f t="shared" si="14"/>
        <v>0</v>
      </c>
      <c r="BX79" s="121">
        <f t="shared" si="15"/>
        <v>0</v>
      </c>
      <c r="BY79" s="121">
        <f t="shared" si="16"/>
        <v>0</v>
      </c>
      <c r="BZ79" s="122">
        <f t="shared" si="17"/>
        <v>0</v>
      </c>
      <c r="CA79" s="162">
        <f t="shared" si="18"/>
        <v>0</v>
      </c>
      <c r="CB79" s="162">
        <f t="shared" si="19"/>
        <v>0</v>
      </c>
      <c r="CC79" s="162">
        <f t="shared" si="20"/>
        <v>0</v>
      </c>
      <c r="CD79" s="162">
        <f>IF($V79&lt;&gt;"",(COUNTIF($V79,"=4")+COUNTIF($V79,"=4,5")+COUNTIF(V79,"*,4")+COUNTIF($V79,"4,*")+COUNTIF($V79,"=3,4")),0)</f>
        <v>0</v>
      </c>
      <c r="CE79" s="139">
        <f t="shared" si="22"/>
        <v>0</v>
      </c>
      <c r="CF79" s="139">
        <f t="shared" si="23"/>
        <v>1</v>
      </c>
      <c r="CG79" s="139">
        <f t="shared" si="24"/>
        <v>0</v>
      </c>
      <c r="CH79" s="139">
        <f>IF($V79&lt;&gt;"",(COUNTIF($V79,"=5")+COUNTIF($V79,"=5,6")+COUNTIF(V79,"*,5")+COUNTIF($V79,"5,*")+COUNTIF($V79,"=4,5")),0)</f>
        <v>0</v>
      </c>
      <c r="CI79" s="123">
        <f t="shared" si="26"/>
        <v>0</v>
      </c>
      <c r="CJ79" s="123">
        <f t="shared" si="27"/>
        <v>0</v>
      </c>
      <c r="CK79" s="123">
        <f t="shared" si="28"/>
        <v>0</v>
      </c>
      <c r="CL79" s="123">
        <f>IF($V79&lt;&gt;"",(COUNTIF($V79,"=6")+COUNTIF($V79,"=6,7")+COUNTIF(V79,"*,6")+COUNTIF($V79,"6,*")+COUNTIF($V79,"=5,6")),0)</f>
        <v>0</v>
      </c>
      <c r="CM79" s="158">
        <f t="shared" si="30"/>
        <v>0</v>
      </c>
      <c r="CN79" s="158">
        <f t="shared" si="31"/>
        <v>0</v>
      </c>
      <c r="CO79" s="158">
        <f t="shared" si="32"/>
        <v>0</v>
      </c>
      <c r="CP79" s="158">
        <f>IF($V79&lt;&gt;"",(COUNTIF($V79,"=7")+COUNTIF($V79,"=7,8")+COUNTIF(V79,"*,7")+COUNTIF($V79,"7,*")+COUNTIF($V79,"=6,7")),0)</f>
        <v>0</v>
      </c>
      <c r="CQ79" s="162">
        <f t="shared" si="34"/>
        <v>0</v>
      </c>
      <c r="CR79" s="162">
        <f t="shared" si="35"/>
        <v>0</v>
      </c>
      <c r="CS79" s="162">
        <f t="shared" si="36"/>
        <v>0</v>
      </c>
      <c r="CT79" s="165">
        <f t="shared" si="37"/>
        <v>0</v>
      </c>
      <c r="CU79" s="102">
        <f>SUM(BO79,BS79,BW79,CA79,CE79,CI79,CM79,CQ79)</f>
        <v>0</v>
      </c>
      <c r="CV79" s="96">
        <f>SUM(BP79,BT79,BX79,CB79,CF79,CJ79,CN79,CR79)</f>
        <v>1</v>
      </c>
      <c r="CW79" s="96">
        <f>SUM(BQ79,BU79,BY79,CC79,CG79,CK79,CO79,CS79)</f>
        <v>0</v>
      </c>
      <c r="CX79" s="96">
        <f>SUM(BR79,BV79,BZ79,CD79,CH79,CL79,CP79,CT79)</f>
        <v>0</v>
      </c>
      <c r="CY79" s="103">
        <f>SUM(CU79:CX79)</f>
        <v>1</v>
      </c>
      <c r="CZ79">
        <f t="shared" si="42"/>
        <v>2</v>
      </c>
      <c r="DA79" s="104">
        <f>X79</f>
        <v>2</v>
      </c>
      <c r="DB79" s="2">
        <f>IF(CV79=0,CZ79,CZ79+1)</f>
        <v>3</v>
      </c>
      <c r="DC79" s="2">
        <f t="shared" si="79"/>
        <v>2</v>
      </c>
      <c r="DD79" s="2">
        <f>IF(CV79=0,CZ79,CZ79+1)</f>
        <v>3</v>
      </c>
      <c r="DE79" s="2">
        <f>IF(CV79=0,CZ79,CZ79+1)</f>
        <v>3</v>
      </c>
      <c r="DF79" s="105">
        <f t="shared" si="46"/>
        <v>2</v>
      </c>
      <c r="DG79" s="108">
        <f t="shared" si="47"/>
        <v>0</v>
      </c>
      <c r="DI79" s="2">
        <f>DB79*BO79+BP79*DC79+DD79*BQ79+BR79*DE79</f>
        <v>0</v>
      </c>
      <c r="DJ79" s="2">
        <f>$DB79*BS79+BT79*$DC79+$DD79*BU79+BV79*$DE79</f>
        <v>0</v>
      </c>
      <c r="DK79" s="2">
        <f>$DB79*BW79+BX79*$DC79+$DD79*BY79+BZ79*$DE79</f>
        <v>0</v>
      </c>
      <c r="DL79" s="2">
        <f>$DB79*CA79+CB79*$DC79+$DD79*CC79+CD79*$DE79</f>
        <v>0</v>
      </c>
      <c r="DM79" s="2">
        <f>$DB79*CE79+CF79*$DC79+$DD79*CG79+CH79*$DE79</f>
        <v>2</v>
      </c>
      <c r="DN79" s="2">
        <f>$DB79*CI79+CJ79*$DC79+$DD79*CK79+CL79*$DE79</f>
        <v>0</v>
      </c>
      <c r="DO79" s="2">
        <f>$DB79*CM79+CN79*$DC79+$DD79*CO79+CP79*$DE79</f>
        <v>0</v>
      </c>
      <c r="DP79" s="2">
        <f>$DB79*CQ79+CR79*$DC79+$DD79*CS79+CT79*$DE79</f>
        <v>0</v>
      </c>
    </row>
    <row r="80" spans="1:120" ht="15.75" customHeight="1" hidden="1">
      <c r="A80" s="279" t="s">
        <v>313</v>
      </c>
      <c r="B80" s="280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8"/>
      <c r="P80" s="300"/>
      <c r="Q80" s="301"/>
      <c r="R80" s="225"/>
      <c r="S80" s="225"/>
      <c r="T80" s="225"/>
      <c r="U80" s="225"/>
      <c r="V80" s="225"/>
      <c r="W80" s="261"/>
      <c r="X80" s="318"/>
      <c r="Y80" s="319"/>
      <c r="Z80" s="203">
        <f>X80*36</f>
        <v>0</v>
      </c>
      <c r="AA80" s="203"/>
      <c r="AB80" s="203"/>
      <c r="AC80" s="225">
        <f>AF80+AH80+AJ80</f>
        <v>0</v>
      </c>
      <c r="AD80" s="225"/>
      <c r="AE80" s="223"/>
      <c r="AF80" s="281"/>
      <c r="AG80" s="256"/>
      <c r="AH80" s="256"/>
      <c r="AI80" s="256"/>
      <c r="AJ80" s="256"/>
      <c r="AK80" s="256"/>
      <c r="AL80" s="239">
        <f>Z80-AC80</f>
        <v>0</v>
      </c>
      <c r="AM80" s="240"/>
      <c r="AN80" s="52"/>
      <c r="AO80" s="31"/>
      <c r="AP80" s="41"/>
      <c r="AQ80" s="31"/>
      <c r="AR80" s="31"/>
      <c r="AS80" s="31"/>
      <c r="AT80" s="42"/>
      <c r="AU80" s="31"/>
      <c r="AV80" s="31"/>
      <c r="AW80" s="42"/>
      <c r="AX80" s="31"/>
      <c r="AY80" s="31"/>
      <c r="AZ80" s="40"/>
      <c r="BA80" s="43"/>
      <c r="BB80" s="30"/>
      <c r="BC80" s="31"/>
      <c r="BD80" s="31"/>
      <c r="BE80" s="31"/>
      <c r="BF80" s="42"/>
      <c r="BG80" s="31"/>
      <c r="BH80" s="31"/>
      <c r="BI80" s="42"/>
      <c r="BJ80" s="31"/>
      <c r="BK80" s="54"/>
      <c r="BM80" s="55" t="e">
        <f t="shared" si="1"/>
        <v>#DIV/0!</v>
      </c>
      <c r="BN80" t="e">
        <f t="shared" si="2"/>
        <v>#DIV/0!</v>
      </c>
      <c r="BO80" s="139">
        <f t="shared" si="6"/>
        <v>0</v>
      </c>
      <c r="BP80" s="140">
        <f t="shared" si="7"/>
        <v>0</v>
      </c>
      <c r="BQ80" s="140">
        <f t="shared" si="8"/>
        <v>0</v>
      </c>
      <c r="BR80" s="141">
        <f t="shared" si="9"/>
        <v>0</v>
      </c>
      <c r="BS80" s="123">
        <f t="shared" si="10"/>
        <v>0</v>
      </c>
      <c r="BT80" s="124">
        <f t="shared" si="11"/>
        <v>0</v>
      </c>
      <c r="BU80" s="124">
        <f t="shared" si="12"/>
        <v>0</v>
      </c>
      <c r="BV80" s="125">
        <f t="shared" si="13"/>
        <v>0</v>
      </c>
      <c r="BW80" s="120">
        <f t="shared" si="14"/>
        <v>0</v>
      </c>
      <c r="BX80" s="121">
        <f t="shared" si="15"/>
        <v>0</v>
      </c>
      <c r="BY80" s="121">
        <f t="shared" si="16"/>
        <v>0</v>
      </c>
      <c r="BZ80" s="122">
        <f t="shared" si="17"/>
        <v>0</v>
      </c>
      <c r="CA80" s="162">
        <f t="shared" si="18"/>
        <v>0</v>
      </c>
      <c r="CB80" s="162">
        <f t="shared" si="19"/>
        <v>0</v>
      </c>
      <c r="CC80" s="162">
        <f t="shared" si="20"/>
        <v>0</v>
      </c>
      <c r="CD80" s="162">
        <f t="shared" si="21"/>
        <v>0</v>
      </c>
      <c r="CE80" s="139">
        <f t="shared" si="22"/>
        <v>0</v>
      </c>
      <c r="CF80" s="139">
        <f t="shared" si="23"/>
        <v>0</v>
      </c>
      <c r="CG80" s="139">
        <f t="shared" si="24"/>
        <v>0</v>
      </c>
      <c r="CH80" s="139">
        <f t="shared" si="25"/>
        <v>0</v>
      </c>
      <c r="CI80" s="123">
        <f t="shared" si="26"/>
        <v>0</v>
      </c>
      <c r="CJ80" s="123">
        <f t="shared" si="27"/>
        <v>0</v>
      </c>
      <c r="CK80" s="123">
        <f t="shared" si="28"/>
        <v>0</v>
      </c>
      <c r="CL80" s="123">
        <f t="shared" si="29"/>
        <v>0</v>
      </c>
      <c r="CM80" s="158">
        <f t="shared" si="30"/>
        <v>0</v>
      </c>
      <c r="CN80" s="158">
        <f t="shared" si="31"/>
        <v>0</v>
      </c>
      <c r="CO80" s="158">
        <f t="shared" si="32"/>
        <v>0</v>
      </c>
      <c r="CP80" s="158">
        <f t="shared" si="33"/>
        <v>0</v>
      </c>
      <c r="CQ80" s="162">
        <f t="shared" si="34"/>
        <v>0</v>
      </c>
      <c r="CR80" s="162">
        <f t="shared" si="35"/>
        <v>0</v>
      </c>
      <c r="CS80" s="162">
        <f t="shared" si="36"/>
        <v>0</v>
      </c>
      <c r="CT80" s="165">
        <f t="shared" si="37"/>
        <v>0</v>
      </c>
      <c r="CU80" s="102">
        <f t="shared" si="38"/>
        <v>0</v>
      </c>
      <c r="CV80" s="96">
        <f t="shared" si="39"/>
        <v>0</v>
      </c>
      <c r="CW80" s="96">
        <f t="shared" si="40"/>
        <v>0</v>
      </c>
      <c r="CX80" s="96">
        <f t="shared" si="41"/>
        <v>0</v>
      </c>
      <c r="CY80" s="103">
        <f>SUM(CU80:CX80)</f>
        <v>0</v>
      </c>
      <c r="CZ80">
        <f t="shared" si="42"/>
        <v>0</v>
      </c>
      <c r="DA80" s="104">
        <f>X80</f>
        <v>0</v>
      </c>
      <c r="DB80" s="2">
        <f t="shared" si="43"/>
        <v>0</v>
      </c>
      <c r="DC80" s="2">
        <f t="shared" si="79"/>
        <v>0</v>
      </c>
      <c r="DD80" s="2">
        <f t="shared" si="44"/>
        <v>0</v>
      </c>
      <c r="DE80" s="2">
        <f t="shared" si="45"/>
        <v>0</v>
      </c>
      <c r="DF80" s="105">
        <f t="shared" si="46"/>
        <v>0</v>
      </c>
      <c r="DG80" s="108">
        <f t="shared" si="47"/>
        <v>0</v>
      </c>
      <c r="DI80" s="2">
        <f t="shared" si="48"/>
        <v>0</v>
      </c>
      <c r="DJ80" s="2">
        <f t="shared" si="49"/>
        <v>0</v>
      </c>
      <c r="DK80" s="2">
        <f t="shared" si="50"/>
        <v>0</v>
      </c>
      <c r="DL80" s="2">
        <f t="shared" si="51"/>
        <v>0</v>
      </c>
      <c r="DM80" s="2">
        <f t="shared" si="52"/>
        <v>0</v>
      </c>
      <c r="DN80" s="2">
        <f t="shared" si="53"/>
        <v>0</v>
      </c>
      <c r="DO80" s="2">
        <f t="shared" si="54"/>
        <v>0</v>
      </c>
      <c r="DP80" s="2">
        <f t="shared" si="55"/>
        <v>0</v>
      </c>
    </row>
    <row r="81" spans="1:120" ht="15.75" customHeight="1">
      <c r="A81" s="277" t="s">
        <v>202</v>
      </c>
      <c r="B81" s="278"/>
      <c r="C81" s="266" t="s">
        <v>385</v>
      </c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8"/>
      <c r="P81" s="265"/>
      <c r="Q81" s="262"/>
      <c r="R81" s="262"/>
      <c r="S81" s="262"/>
      <c r="T81" s="262"/>
      <c r="U81" s="262"/>
      <c r="V81" s="262"/>
      <c r="W81" s="263"/>
      <c r="X81" s="265">
        <f>SUM(X82:Y84)</f>
        <v>4</v>
      </c>
      <c r="Y81" s="262"/>
      <c r="Z81" s="262">
        <f>SUM(Z82:AB84)</f>
        <v>144</v>
      </c>
      <c r="AA81" s="262"/>
      <c r="AB81" s="262"/>
      <c r="AC81" s="262">
        <f>SUM(AC82:AE84)</f>
        <v>66</v>
      </c>
      <c r="AD81" s="262"/>
      <c r="AE81" s="282"/>
      <c r="AF81" s="277">
        <f>SUM(AF82:AG84)</f>
        <v>40</v>
      </c>
      <c r="AG81" s="283"/>
      <c r="AH81" s="282">
        <f>SUM(AH82:AI84)</f>
        <v>0</v>
      </c>
      <c r="AI81" s="278"/>
      <c r="AJ81" s="283">
        <f>SUM(AJ82:AK84)</f>
        <v>26</v>
      </c>
      <c r="AK81" s="283"/>
      <c r="AL81" s="282">
        <f>SUM(AL82:AM84)</f>
        <v>78</v>
      </c>
      <c r="AM81" s="283"/>
      <c r="AN81" s="245">
        <f>SUM(AN82:AP84)</f>
        <v>0</v>
      </c>
      <c r="AO81" s="246"/>
      <c r="AP81" s="246"/>
      <c r="AQ81" s="242">
        <f>SUM(AQ82:AS84)</f>
        <v>0</v>
      </c>
      <c r="AR81" s="243"/>
      <c r="AS81" s="244"/>
      <c r="AT81" s="257">
        <f>SUM(AT82:AV84)</f>
        <v>0</v>
      </c>
      <c r="AU81" s="243"/>
      <c r="AV81" s="243"/>
      <c r="AW81" s="242">
        <f>SUM(AW82:AY84)</f>
        <v>0</v>
      </c>
      <c r="AX81" s="243"/>
      <c r="AY81" s="244"/>
      <c r="AZ81" s="252">
        <f>SUM(AZ82:BB84)</f>
        <v>0</v>
      </c>
      <c r="BA81" s="253"/>
      <c r="BB81" s="253"/>
      <c r="BC81" s="242">
        <f>SUM(BC82:BE84)</f>
        <v>0</v>
      </c>
      <c r="BD81" s="243"/>
      <c r="BE81" s="244"/>
      <c r="BF81" s="257">
        <f>SUM(BF82:BH84)</f>
        <v>2</v>
      </c>
      <c r="BG81" s="243"/>
      <c r="BH81" s="243"/>
      <c r="BI81" s="242">
        <f>SUM(BI82:BK84)</f>
        <v>3</v>
      </c>
      <c r="BJ81" s="243"/>
      <c r="BK81" s="255"/>
      <c r="BM81" s="58">
        <f t="shared" si="1"/>
        <v>60.60606060606061</v>
      </c>
      <c r="BN81">
        <f t="shared" si="2"/>
        <v>45.83333333333333</v>
      </c>
      <c r="BO81" s="139"/>
      <c r="BP81" s="140"/>
      <c r="BQ81" s="140"/>
      <c r="BR81" s="141"/>
      <c r="BS81" s="123">
        <f t="shared" si="10"/>
        <v>0</v>
      </c>
      <c r="BT81" s="124">
        <f t="shared" si="11"/>
        <v>0</v>
      </c>
      <c r="BU81" s="124"/>
      <c r="BV81" s="125"/>
      <c r="BW81" s="120">
        <f t="shared" si="14"/>
        <v>0</v>
      </c>
      <c r="BX81" s="121"/>
      <c r="BY81" s="121"/>
      <c r="BZ81" s="122"/>
      <c r="CA81" s="162">
        <f t="shared" si="18"/>
        <v>0</v>
      </c>
      <c r="CB81" s="162"/>
      <c r="CC81" s="162"/>
      <c r="CD81" s="162"/>
      <c r="CE81" s="139"/>
      <c r="CF81" s="139"/>
      <c r="CG81" s="139"/>
      <c r="CH81" s="139"/>
      <c r="CI81" s="123"/>
      <c r="CJ81" s="123"/>
      <c r="CK81" s="123"/>
      <c r="CL81" s="123"/>
      <c r="CM81" s="158"/>
      <c r="CN81" s="158"/>
      <c r="CO81" s="158"/>
      <c r="CP81" s="158"/>
      <c r="CQ81" s="162"/>
      <c r="CR81" s="162"/>
      <c r="CS81" s="162"/>
      <c r="CT81" s="165"/>
      <c r="CU81" s="102"/>
      <c r="CV81" s="96"/>
      <c r="CW81" s="96">
        <f t="shared" si="40"/>
        <v>0</v>
      </c>
      <c r="CX81" s="96"/>
      <c r="CY81" s="103"/>
      <c r="CZ81">
        <f t="shared" si="42"/>
        <v>0</v>
      </c>
      <c r="DA81" s="104"/>
      <c r="DB81" s="2"/>
      <c r="DC81" s="2"/>
      <c r="DD81" s="2"/>
      <c r="DE81" s="2"/>
      <c r="DF81" s="105"/>
      <c r="DG81" s="108"/>
      <c r="DH81" s="107"/>
      <c r="DI81" s="108">
        <f>SUM(DI76:DI80)</f>
        <v>0</v>
      </c>
      <c r="DJ81" s="108">
        <f aca="true" t="shared" si="81" ref="DJ81:DP81">SUM(DJ76:DJ80)</f>
        <v>4</v>
      </c>
      <c r="DK81" s="108">
        <f t="shared" si="81"/>
        <v>4</v>
      </c>
      <c r="DL81" s="108">
        <f t="shared" si="81"/>
        <v>4</v>
      </c>
      <c r="DM81" s="108">
        <f t="shared" si="81"/>
        <v>2</v>
      </c>
      <c r="DN81" s="108">
        <f t="shared" si="81"/>
        <v>2</v>
      </c>
      <c r="DO81" s="108">
        <f t="shared" si="81"/>
        <v>0</v>
      </c>
      <c r="DP81" s="108">
        <f t="shared" si="81"/>
        <v>0</v>
      </c>
    </row>
    <row r="82" spans="1:120" ht="37.5" customHeight="1">
      <c r="A82" s="279" t="s">
        <v>221</v>
      </c>
      <c r="B82" s="280"/>
      <c r="C82" s="290" t="s">
        <v>381</v>
      </c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8"/>
      <c r="P82" s="211"/>
      <c r="Q82" s="225"/>
      <c r="R82" s="225">
        <v>7</v>
      </c>
      <c r="S82" s="225"/>
      <c r="T82" s="225"/>
      <c r="U82" s="225"/>
      <c r="V82" s="225"/>
      <c r="W82" s="261"/>
      <c r="X82" s="211">
        <v>2</v>
      </c>
      <c r="Y82" s="225"/>
      <c r="Z82" s="225">
        <f>X82*36</f>
        <v>72</v>
      </c>
      <c r="AA82" s="225"/>
      <c r="AB82" s="225"/>
      <c r="AC82" s="225">
        <f>AF82+AH82+AJ82</f>
        <v>30</v>
      </c>
      <c r="AD82" s="225"/>
      <c r="AE82" s="223"/>
      <c r="AF82" s="284">
        <v>16</v>
      </c>
      <c r="AG82" s="239"/>
      <c r="AH82" s="239"/>
      <c r="AI82" s="239"/>
      <c r="AJ82" s="239">
        <v>14</v>
      </c>
      <c r="AK82" s="239"/>
      <c r="AL82" s="239">
        <f>Z82-AC82</f>
        <v>42</v>
      </c>
      <c r="AM82" s="240"/>
      <c r="AN82" s="53"/>
      <c r="AO82" s="38"/>
      <c r="AP82" s="39"/>
      <c r="AQ82" s="31"/>
      <c r="AR82" s="31"/>
      <c r="AS82" s="31"/>
      <c r="AT82" s="42"/>
      <c r="AU82" s="31"/>
      <c r="AV82" s="31"/>
      <c r="AW82" s="42"/>
      <c r="AX82" s="31"/>
      <c r="AY82" s="31"/>
      <c r="AZ82" s="42"/>
      <c r="BA82" s="31"/>
      <c r="BB82" s="31"/>
      <c r="BC82" s="42"/>
      <c r="BD82" s="31"/>
      <c r="BE82" s="31"/>
      <c r="BF82" s="42">
        <v>1</v>
      </c>
      <c r="BG82" s="31">
        <v>0</v>
      </c>
      <c r="BH82" s="31">
        <v>1</v>
      </c>
      <c r="BI82" s="42"/>
      <c r="BJ82" s="31"/>
      <c r="BK82" s="54"/>
      <c r="BM82" s="55">
        <f t="shared" si="1"/>
        <v>53.333333333333336</v>
      </c>
      <c r="BN82">
        <f t="shared" si="2"/>
        <v>41.66666666666667</v>
      </c>
      <c r="BO82" s="139">
        <f t="shared" si="6"/>
        <v>0</v>
      </c>
      <c r="BP82" s="140">
        <f t="shared" si="7"/>
        <v>0</v>
      </c>
      <c r="BQ82" s="140">
        <f t="shared" si="8"/>
        <v>0</v>
      </c>
      <c r="BR82" s="141">
        <f t="shared" si="9"/>
        <v>0</v>
      </c>
      <c r="BS82" s="123">
        <f t="shared" si="10"/>
        <v>0</v>
      </c>
      <c r="BT82" s="124">
        <f t="shared" si="11"/>
        <v>0</v>
      </c>
      <c r="BU82" s="124">
        <f t="shared" si="12"/>
        <v>0</v>
      </c>
      <c r="BV82" s="125">
        <f t="shared" si="13"/>
        <v>0</v>
      </c>
      <c r="BW82" s="120">
        <f t="shared" si="14"/>
        <v>0</v>
      </c>
      <c r="BX82" s="121">
        <f t="shared" si="15"/>
        <v>0</v>
      </c>
      <c r="BY82" s="121">
        <f t="shared" si="16"/>
        <v>0</v>
      </c>
      <c r="BZ82" s="122">
        <f t="shared" si="17"/>
        <v>0</v>
      </c>
      <c r="CA82" s="162">
        <f t="shared" si="18"/>
        <v>0</v>
      </c>
      <c r="CB82" s="162">
        <f t="shared" si="19"/>
        <v>0</v>
      </c>
      <c r="CC82" s="162">
        <f t="shared" si="20"/>
        <v>0</v>
      </c>
      <c r="CD82" s="162">
        <f t="shared" si="21"/>
        <v>0</v>
      </c>
      <c r="CE82" s="139">
        <f t="shared" si="22"/>
        <v>0</v>
      </c>
      <c r="CF82" s="139">
        <f t="shared" si="23"/>
        <v>0</v>
      </c>
      <c r="CG82" s="139">
        <f t="shared" si="24"/>
        <v>0</v>
      </c>
      <c r="CH82" s="139">
        <f t="shared" si="25"/>
        <v>0</v>
      </c>
      <c r="CI82" s="123">
        <f t="shared" si="26"/>
        <v>0</v>
      </c>
      <c r="CJ82" s="123">
        <f t="shared" si="27"/>
        <v>0</v>
      </c>
      <c r="CK82" s="123">
        <f t="shared" si="28"/>
        <v>0</v>
      </c>
      <c r="CL82" s="123">
        <f t="shared" si="29"/>
        <v>0</v>
      </c>
      <c r="CM82" s="158">
        <f t="shared" si="30"/>
        <v>0</v>
      </c>
      <c r="CN82" s="158">
        <f t="shared" si="31"/>
        <v>1</v>
      </c>
      <c r="CO82" s="158">
        <f t="shared" si="32"/>
        <v>0</v>
      </c>
      <c r="CP82" s="158">
        <f t="shared" si="33"/>
        <v>0</v>
      </c>
      <c r="CQ82" s="162">
        <f t="shared" si="34"/>
        <v>0</v>
      </c>
      <c r="CR82" s="162">
        <f t="shared" si="35"/>
        <v>0</v>
      </c>
      <c r="CS82" s="162">
        <f t="shared" si="36"/>
        <v>0</v>
      </c>
      <c r="CT82" s="165">
        <f t="shared" si="37"/>
        <v>0</v>
      </c>
      <c r="CU82" s="102">
        <f t="shared" si="38"/>
        <v>0</v>
      </c>
      <c r="CV82" s="96">
        <f t="shared" si="39"/>
        <v>1</v>
      </c>
      <c r="CW82" s="96">
        <f t="shared" si="40"/>
        <v>0</v>
      </c>
      <c r="CX82" s="96">
        <f t="shared" si="41"/>
        <v>0</v>
      </c>
      <c r="CY82" s="103">
        <f>SUM(CU82:CX82)</f>
        <v>1</v>
      </c>
      <c r="CZ82">
        <f t="shared" si="42"/>
        <v>2</v>
      </c>
      <c r="DA82" s="104">
        <f>X82</f>
        <v>2</v>
      </c>
      <c r="DB82" s="2">
        <f t="shared" si="43"/>
        <v>3</v>
      </c>
      <c r="DC82" s="2">
        <f>CZ82</f>
        <v>2</v>
      </c>
      <c r="DD82" s="2">
        <f t="shared" si="44"/>
        <v>3</v>
      </c>
      <c r="DE82" s="2">
        <f t="shared" si="45"/>
        <v>3</v>
      </c>
      <c r="DF82" s="105">
        <f t="shared" si="46"/>
        <v>2</v>
      </c>
      <c r="DG82" s="108">
        <f t="shared" si="47"/>
        <v>0</v>
      </c>
      <c r="DI82" s="2">
        <f t="shared" si="48"/>
        <v>0</v>
      </c>
      <c r="DJ82" s="2">
        <f t="shared" si="49"/>
        <v>0</v>
      </c>
      <c r="DK82" s="2">
        <f t="shared" si="50"/>
        <v>0</v>
      </c>
      <c r="DL82" s="2">
        <f t="shared" si="51"/>
        <v>0</v>
      </c>
      <c r="DM82" s="2">
        <f t="shared" si="52"/>
        <v>0</v>
      </c>
      <c r="DN82" s="2">
        <f t="shared" si="53"/>
        <v>0</v>
      </c>
      <c r="DO82" s="2">
        <f t="shared" si="54"/>
        <v>2</v>
      </c>
      <c r="DP82" s="2">
        <f t="shared" si="55"/>
        <v>0</v>
      </c>
    </row>
    <row r="83" spans="1:120" ht="51" customHeight="1">
      <c r="A83" s="279" t="s">
        <v>222</v>
      </c>
      <c r="B83" s="218"/>
      <c r="C83" s="291" t="s">
        <v>382</v>
      </c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3"/>
      <c r="P83" s="217"/>
      <c r="Q83" s="218"/>
      <c r="R83" s="223">
        <v>8</v>
      </c>
      <c r="S83" s="219"/>
      <c r="T83" s="223"/>
      <c r="U83" s="219"/>
      <c r="V83" s="223"/>
      <c r="W83" s="220"/>
      <c r="X83" s="217">
        <v>2</v>
      </c>
      <c r="Y83" s="218"/>
      <c r="Z83" s="225">
        <f>X83*36</f>
        <v>72</v>
      </c>
      <c r="AA83" s="225"/>
      <c r="AB83" s="225"/>
      <c r="AC83" s="225">
        <f>AF83+AH83+AJ83</f>
        <v>36</v>
      </c>
      <c r="AD83" s="225"/>
      <c r="AE83" s="223"/>
      <c r="AF83" s="217">
        <v>24</v>
      </c>
      <c r="AG83" s="218"/>
      <c r="AH83" s="223"/>
      <c r="AI83" s="219"/>
      <c r="AJ83" s="223">
        <v>12</v>
      </c>
      <c r="AK83" s="219"/>
      <c r="AL83" s="239">
        <f>Z83-AC83</f>
        <v>36</v>
      </c>
      <c r="AM83" s="240"/>
      <c r="AN83" s="34"/>
      <c r="AO83" s="32"/>
      <c r="AP83" s="32"/>
      <c r="AQ83" s="29"/>
      <c r="AR83" s="32"/>
      <c r="AS83" s="24"/>
      <c r="AT83" s="29"/>
      <c r="AU83" s="32"/>
      <c r="AV83" s="32"/>
      <c r="AW83" s="29"/>
      <c r="AX83" s="32"/>
      <c r="AY83" s="32"/>
      <c r="AZ83" s="29"/>
      <c r="BA83" s="32"/>
      <c r="BB83" s="32"/>
      <c r="BC83" s="29"/>
      <c r="BD83" s="32"/>
      <c r="BE83" s="32"/>
      <c r="BF83" s="29"/>
      <c r="BG83" s="32"/>
      <c r="BH83" s="24"/>
      <c r="BI83" s="32">
        <v>2</v>
      </c>
      <c r="BJ83" s="32">
        <v>0</v>
      </c>
      <c r="BK83" s="50">
        <v>1</v>
      </c>
      <c r="BM83" s="55">
        <f t="shared" si="1"/>
        <v>66.66666666666666</v>
      </c>
      <c r="BN83">
        <f t="shared" si="2"/>
        <v>50</v>
      </c>
      <c r="BO83" s="139">
        <f t="shared" si="6"/>
        <v>0</v>
      </c>
      <c r="BP83" s="140">
        <f t="shared" si="7"/>
        <v>0</v>
      </c>
      <c r="BQ83" s="140">
        <f t="shared" si="8"/>
        <v>0</v>
      </c>
      <c r="BR83" s="141">
        <f t="shared" si="9"/>
        <v>0</v>
      </c>
      <c r="BS83" s="123">
        <f t="shared" si="10"/>
        <v>0</v>
      </c>
      <c r="BT83" s="124">
        <f t="shared" si="11"/>
        <v>0</v>
      </c>
      <c r="BU83" s="124">
        <f t="shared" si="12"/>
        <v>0</v>
      </c>
      <c r="BV83" s="125">
        <f t="shared" si="13"/>
        <v>0</v>
      </c>
      <c r="BW83" s="120">
        <f t="shared" si="14"/>
        <v>0</v>
      </c>
      <c r="BX83" s="121">
        <f t="shared" si="15"/>
        <v>0</v>
      </c>
      <c r="BY83" s="121">
        <f t="shared" si="16"/>
        <v>0</v>
      </c>
      <c r="BZ83" s="122">
        <f t="shared" si="17"/>
        <v>0</v>
      </c>
      <c r="CA83" s="162">
        <f t="shared" si="18"/>
        <v>0</v>
      </c>
      <c r="CB83" s="162">
        <f t="shared" si="19"/>
        <v>0</v>
      </c>
      <c r="CC83" s="162">
        <f t="shared" si="20"/>
        <v>0</v>
      </c>
      <c r="CD83" s="162">
        <f t="shared" si="21"/>
        <v>0</v>
      </c>
      <c r="CE83" s="139">
        <f t="shared" si="22"/>
        <v>0</v>
      </c>
      <c r="CF83" s="139">
        <f t="shared" si="23"/>
        <v>0</v>
      </c>
      <c r="CG83" s="139">
        <f t="shared" si="24"/>
        <v>0</v>
      </c>
      <c r="CH83" s="139">
        <f t="shared" si="25"/>
        <v>0</v>
      </c>
      <c r="CI83" s="123">
        <f t="shared" si="26"/>
        <v>0</v>
      </c>
      <c r="CJ83" s="123">
        <f t="shared" si="27"/>
        <v>0</v>
      </c>
      <c r="CK83" s="123">
        <f t="shared" si="28"/>
        <v>0</v>
      </c>
      <c r="CL83" s="123">
        <f t="shared" si="29"/>
        <v>0</v>
      </c>
      <c r="CM83" s="158">
        <f t="shared" si="30"/>
        <v>0</v>
      </c>
      <c r="CN83" s="158">
        <f t="shared" si="31"/>
        <v>0</v>
      </c>
      <c r="CO83" s="158">
        <f t="shared" si="32"/>
        <v>0</v>
      </c>
      <c r="CP83" s="158">
        <f t="shared" si="33"/>
        <v>0</v>
      </c>
      <c r="CQ83" s="162">
        <f t="shared" si="34"/>
        <v>0</v>
      </c>
      <c r="CR83" s="162">
        <f t="shared" si="35"/>
        <v>1</v>
      </c>
      <c r="CS83" s="162">
        <f t="shared" si="36"/>
        <v>0</v>
      </c>
      <c r="CT83" s="165">
        <f t="shared" si="37"/>
        <v>0</v>
      </c>
      <c r="CU83" s="102">
        <f t="shared" si="38"/>
        <v>0</v>
      </c>
      <c r="CV83" s="96">
        <f t="shared" si="39"/>
        <v>1</v>
      </c>
      <c r="CW83" s="96">
        <f t="shared" si="40"/>
        <v>0</v>
      </c>
      <c r="CX83" s="96">
        <f t="shared" si="41"/>
        <v>0</v>
      </c>
      <c r="CY83" s="103">
        <f>SUM(CU83:CX83)</f>
        <v>1</v>
      </c>
      <c r="CZ83">
        <f t="shared" si="42"/>
        <v>2</v>
      </c>
      <c r="DA83" s="104">
        <f>X83</f>
        <v>2</v>
      </c>
      <c r="DB83" s="2">
        <f t="shared" si="43"/>
        <v>3</v>
      </c>
      <c r="DC83" s="2">
        <f>CZ83</f>
        <v>2</v>
      </c>
      <c r="DD83" s="2">
        <f t="shared" si="44"/>
        <v>3</v>
      </c>
      <c r="DE83" s="2">
        <f t="shared" si="45"/>
        <v>3</v>
      </c>
      <c r="DF83" s="105">
        <f t="shared" si="46"/>
        <v>2</v>
      </c>
      <c r="DG83" s="108">
        <f t="shared" si="47"/>
        <v>0</v>
      </c>
      <c r="DI83" s="2">
        <f t="shared" si="48"/>
        <v>0</v>
      </c>
      <c r="DJ83" s="2">
        <f t="shared" si="49"/>
        <v>0</v>
      </c>
      <c r="DK83" s="2">
        <f t="shared" si="50"/>
        <v>0</v>
      </c>
      <c r="DL83" s="2">
        <f t="shared" si="51"/>
        <v>0</v>
      </c>
      <c r="DM83" s="2">
        <f t="shared" si="52"/>
        <v>0</v>
      </c>
      <c r="DN83" s="2">
        <f t="shared" si="53"/>
        <v>0</v>
      </c>
      <c r="DO83" s="2">
        <f t="shared" si="54"/>
        <v>0</v>
      </c>
      <c r="DP83" s="2">
        <f t="shared" si="55"/>
        <v>2</v>
      </c>
    </row>
    <row r="84" spans="1:120" ht="27" customHeight="1" hidden="1">
      <c r="A84" s="279" t="s">
        <v>223</v>
      </c>
      <c r="B84" s="280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8"/>
      <c r="P84" s="211"/>
      <c r="Q84" s="225"/>
      <c r="R84" s="225"/>
      <c r="S84" s="225"/>
      <c r="T84" s="225"/>
      <c r="U84" s="225"/>
      <c r="V84" s="225"/>
      <c r="W84" s="261"/>
      <c r="X84" s="211"/>
      <c r="Y84" s="225"/>
      <c r="Z84" s="225">
        <f>X84*36</f>
        <v>0</v>
      </c>
      <c r="AA84" s="225"/>
      <c r="AB84" s="225"/>
      <c r="AC84" s="225">
        <f>AF84+AH84+AJ84</f>
        <v>0</v>
      </c>
      <c r="AD84" s="225"/>
      <c r="AE84" s="223"/>
      <c r="AF84" s="281"/>
      <c r="AG84" s="256"/>
      <c r="AH84" s="256"/>
      <c r="AI84" s="256"/>
      <c r="AJ84" s="256"/>
      <c r="AK84" s="256"/>
      <c r="AL84" s="239">
        <f>Z84-AC84</f>
        <v>0</v>
      </c>
      <c r="AM84" s="240"/>
      <c r="AN84" s="65"/>
      <c r="AO84" s="43"/>
      <c r="AP84" s="43"/>
      <c r="AQ84" s="29"/>
      <c r="AR84" s="32"/>
      <c r="AS84" s="32"/>
      <c r="AT84" s="29"/>
      <c r="AU84" s="32"/>
      <c r="AV84" s="32"/>
      <c r="AW84" s="29"/>
      <c r="AX84" s="32"/>
      <c r="AY84" s="32"/>
      <c r="AZ84" s="29"/>
      <c r="BA84" s="32"/>
      <c r="BB84" s="32"/>
      <c r="BC84" s="29"/>
      <c r="BD84" s="32"/>
      <c r="BE84" s="32"/>
      <c r="BF84" s="29"/>
      <c r="BG84" s="32"/>
      <c r="BH84" s="24"/>
      <c r="BI84" s="32"/>
      <c r="BJ84" s="32"/>
      <c r="BK84" s="50"/>
      <c r="BM84" s="55" t="e">
        <f t="shared" si="1"/>
        <v>#DIV/0!</v>
      </c>
      <c r="BN84" t="e">
        <f t="shared" si="2"/>
        <v>#DIV/0!</v>
      </c>
      <c r="BO84" s="139">
        <f t="shared" si="6"/>
        <v>0</v>
      </c>
      <c r="BP84" s="140">
        <f t="shared" si="7"/>
        <v>0</v>
      </c>
      <c r="BQ84" s="140">
        <f t="shared" si="8"/>
        <v>0</v>
      </c>
      <c r="BR84" s="141">
        <f t="shared" si="9"/>
        <v>0</v>
      </c>
      <c r="BS84" s="123">
        <f t="shared" si="10"/>
        <v>0</v>
      </c>
      <c r="BT84" s="124">
        <f t="shared" si="11"/>
        <v>0</v>
      </c>
      <c r="BU84" s="124">
        <f t="shared" si="12"/>
        <v>0</v>
      </c>
      <c r="BV84" s="125">
        <f t="shared" si="13"/>
        <v>0</v>
      </c>
      <c r="BW84" s="120">
        <f t="shared" si="14"/>
        <v>0</v>
      </c>
      <c r="BX84" s="121">
        <f t="shared" si="15"/>
        <v>0</v>
      </c>
      <c r="BY84" s="121">
        <f t="shared" si="16"/>
        <v>0</v>
      </c>
      <c r="BZ84" s="122">
        <f t="shared" si="17"/>
        <v>0</v>
      </c>
      <c r="CA84" s="162">
        <f t="shared" si="18"/>
        <v>0</v>
      </c>
      <c r="CB84" s="162">
        <f t="shared" si="19"/>
        <v>0</v>
      </c>
      <c r="CC84" s="162">
        <f t="shared" si="20"/>
        <v>0</v>
      </c>
      <c r="CD84" s="162">
        <f t="shared" si="21"/>
        <v>0</v>
      </c>
      <c r="CE84" s="139">
        <f t="shared" si="22"/>
        <v>0</v>
      </c>
      <c r="CF84" s="139">
        <f t="shared" si="23"/>
        <v>0</v>
      </c>
      <c r="CG84" s="139">
        <f t="shared" si="24"/>
        <v>0</v>
      </c>
      <c r="CH84" s="139">
        <f t="shared" si="25"/>
        <v>0</v>
      </c>
      <c r="CI84" s="123">
        <f t="shared" si="26"/>
        <v>0</v>
      </c>
      <c r="CJ84" s="123">
        <f t="shared" si="27"/>
        <v>0</v>
      </c>
      <c r="CK84" s="123">
        <f t="shared" si="28"/>
        <v>0</v>
      </c>
      <c r="CL84" s="123">
        <f t="shared" si="29"/>
        <v>0</v>
      </c>
      <c r="CM84" s="158">
        <f t="shared" si="30"/>
        <v>0</v>
      </c>
      <c r="CN84" s="158">
        <f t="shared" si="31"/>
        <v>0</v>
      </c>
      <c r="CO84" s="158">
        <f t="shared" si="32"/>
        <v>0</v>
      </c>
      <c r="CP84" s="158">
        <f t="shared" si="33"/>
        <v>0</v>
      </c>
      <c r="CQ84" s="162">
        <f t="shared" si="34"/>
        <v>0</v>
      </c>
      <c r="CR84" s="162">
        <f t="shared" si="35"/>
        <v>0</v>
      </c>
      <c r="CS84" s="162">
        <f t="shared" si="36"/>
        <v>0</v>
      </c>
      <c r="CT84" s="165">
        <f t="shared" si="37"/>
        <v>0</v>
      </c>
      <c r="CU84" s="102">
        <f t="shared" si="38"/>
        <v>0</v>
      </c>
      <c r="CV84" s="96">
        <f t="shared" si="39"/>
        <v>0</v>
      </c>
      <c r="CW84" s="96">
        <f t="shared" si="40"/>
        <v>0</v>
      </c>
      <c r="CX84" s="96">
        <f t="shared" si="41"/>
        <v>0</v>
      </c>
      <c r="CY84" s="103">
        <f>SUM(CU84:CX84)</f>
        <v>0</v>
      </c>
      <c r="CZ84">
        <f t="shared" si="42"/>
        <v>0</v>
      </c>
      <c r="DA84" s="104">
        <f>X84</f>
        <v>0</v>
      </c>
      <c r="DB84" s="2">
        <f t="shared" si="43"/>
        <v>0</v>
      </c>
      <c r="DC84" s="2">
        <f>CZ84</f>
        <v>0</v>
      </c>
      <c r="DD84" s="2">
        <f t="shared" si="44"/>
        <v>0</v>
      </c>
      <c r="DE84" s="2">
        <f t="shared" si="45"/>
        <v>0</v>
      </c>
      <c r="DF84" s="105">
        <f t="shared" si="46"/>
        <v>0</v>
      </c>
      <c r="DG84" s="108">
        <f t="shared" si="47"/>
        <v>0</v>
      </c>
      <c r="DI84" s="2">
        <f t="shared" si="48"/>
        <v>0</v>
      </c>
      <c r="DJ84" s="2">
        <f t="shared" si="49"/>
        <v>0</v>
      </c>
      <c r="DK84" s="2">
        <f t="shared" si="50"/>
        <v>0</v>
      </c>
      <c r="DL84" s="2">
        <f t="shared" si="51"/>
        <v>0</v>
      </c>
      <c r="DM84" s="2">
        <f t="shared" si="52"/>
        <v>0</v>
      </c>
      <c r="DN84" s="2">
        <f t="shared" si="53"/>
        <v>0</v>
      </c>
      <c r="DO84" s="2">
        <f t="shared" si="54"/>
        <v>0</v>
      </c>
      <c r="DP84" s="2">
        <f t="shared" si="55"/>
        <v>0</v>
      </c>
    </row>
    <row r="85" spans="1:120" ht="12.75">
      <c r="A85" s="198" t="s">
        <v>116</v>
      </c>
      <c r="B85" s="199"/>
      <c r="C85" s="204" t="s">
        <v>146</v>
      </c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195"/>
      <c r="P85" s="207"/>
      <c r="Q85" s="216"/>
      <c r="R85" s="216"/>
      <c r="S85" s="216"/>
      <c r="T85" s="216"/>
      <c r="U85" s="216"/>
      <c r="V85" s="216"/>
      <c r="W85" s="289"/>
      <c r="X85" s="415">
        <f>X86+X101+X113</f>
        <v>108</v>
      </c>
      <c r="Y85" s="408"/>
      <c r="Z85" s="408">
        <f>Z86+Z101+Z113</f>
        <v>3888</v>
      </c>
      <c r="AA85" s="408"/>
      <c r="AB85" s="408"/>
      <c r="AC85" s="216">
        <f>AC86+AC101+AC113</f>
        <v>1636</v>
      </c>
      <c r="AD85" s="216"/>
      <c r="AE85" s="215"/>
      <c r="AF85" s="213">
        <f>AF86+AF101+AF113</f>
        <v>920</v>
      </c>
      <c r="AG85" s="241"/>
      <c r="AH85" s="215">
        <f>AH86+AH101+AH113</f>
        <v>370</v>
      </c>
      <c r="AI85" s="214"/>
      <c r="AJ85" s="241">
        <f>AJ86+AJ101+AJ113</f>
        <v>360</v>
      </c>
      <c r="AK85" s="241"/>
      <c r="AL85" s="215">
        <f>AL86+AL101+AL113</f>
        <v>2252</v>
      </c>
      <c r="AM85" s="241"/>
      <c r="AN85" s="254">
        <f>AN86+AN101+AN113</f>
        <v>4</v>
      </c>
      <c r="AO85" s="248"/>
      <c r="AP85" s="248"/>
      <c r="AQ85" s="247">
        <f>AQ86+AQ101+AQ113</f>
        <v>2</v>
      </c>
      <c r="AR85" s="248"/>
      <c r="AS85" s="248"/>
      <c r="AT85" s="247">
        <f>AT86+AT101+AT113</f>
        <v>5</v>
      </c>
      <c r="AU85" s="248"/>
      <c r="AV85" s="248"/>
      <c r="AW85" s="247">
        <f>AW86+AW101+AW113</f>
        <v>12</v>
      </c>
      <c r="AX85" s="248"/>
      <c r="AY85" s="248"/>
      <c r="AZ85" s="247">
        <f>AZ86+AZ101+AZ113</f>
        <v>19</v>
      </c>
      <c r="BA85" s="248"/>
      <c r="BB85" s="248"/>
      <c r="BC85" s="247">
        <f>BC86+BC101+BC113</f>
        <v>24</v>
      </c>
      <c r="BD85" s="248"/>
      <c r="BE85" s="248"/>
      <c r="BF85" s="247">
        <f>BF86+BF101+BF113</f>
        <v>23</v>
      </c>
      <c r="BG85" s="248"/>
      <c r="BH85" s="248"/>
      <c r="BI85" s="247">
        <f>BI86+BI101+BI113</f>
        <v>20</v>
      </c>
      <c r="BJ85" s="248"/>
      <c r="BK85" s="509"/>
      <c r="BM85" s="57">
        <f t="shared" si="1"/>
        <v>56.234718826405874</v>
      </c>
      <c r="BN85">
        <f t="shared" si="2"/>
        <v>42.07818930041152</v>
      </c>
      <c r="BO85" s="139"/>
      <c r="BP85" s="140"/>
      <c r="BQ85" s="140"/>
      <c r="BR85" s="141"/>
      <c r="BS85" s="123">
        <f t="shared" si="10"/>
        <v>0</v>
      </c>
      <c r="BT85" s="124">
        <f t="shared" si="11"/>
        <v>0</v>
      </c>
      <c r="BU85" s="124"/>
      <c r="BV85" s="125"/>
      <c r="BW85" s="120">
        <f t="shared" si="14"/>
        <v>0</v>
      </c>
      <c r="BX85" s="121"/>
      <c r="BY85" s="121"/>
      <c r="BZ85" s="122"/>
      <c r="CA85" s="162">
        <f t="shared" si="18"/>
        <v>0</v>
      </c>
      <c r="CB85" s="162"/>
      <c r="CC85" s="162"/>
      <c r="CD85" s="162"/>
      <c r="CE85" s="139"/>
      <c r="CF85" s="139"/>
      <c r="CG85" s="139"/>
      <c r="CH85" s="139"/>
      <c r="CI85" s="123"/>
      <c r="CJ85" s="123"/>
      <c r="CK85" s="123"/>
      <c r="CL85" s="123"/>
      <c r="CM85" s="158"/>
      <c r="CN85" s="158"/>
      <c r="CO85" s="158"/>
      <c r="CP85" s="158"/>
      <c r="CQ85" s="162"/>
      <c r="CR85" s="162"/>
      <c r="CS85" s="162"/>
      <c r="CT85" s="165"/>
      <c r="CU85" s="102"/>
      <c r="CV85" s="96"/>
      <c r="CW85" s="96">
        <f t="shared" si="40"/>
        <v>0</v>
      </c>
      <c r="CX85" s="96"/>
      <c r="CY85" s="103"/>
      <c r="CZ85">
        <f t="shared" si="42"/>
        <v>0</v>
      </c>
      <c r="DA85" s="104"/>
      <c r="DB85" s="2"/>
      <c r="DC85" s="2"/>
      <c r="DD85" s="2"/>
      <c r="DE85" s="2"/>
      <c r="DF85" s="105"/>
      <c r="DG85" s="108"/>
      <c r="DH85" s="107"/>
      <c r="DI85" s="108">
        <f>SUM(DI82:DI84)</f>
        <v>0</v>
      </c>
      <c r="DJ85" s="108">
        <f aca="true" t="shared" si="82" ref="DJ85:DP85">SUM(DJ82:DJ84)</f>
        <v>0</v>
      </c>
      <c r="DK85" s="108">
        <f t="shared" si="82"/>
        <v>0</v>
      </c>
      <c r="DL85" s="108">
        <f t="shared" si="82"/>
        <v>0</v>
      </c>
      <c r="DM85" s="108">
        <f t="shared" si="82"/>
        <v>0</v>
      </c>
      <c r="DN85" s="108">
        <f t="shared" si="82"/>
        <v>0</v>
      </c>
      <c r="DO85" s="108">
        <f t="shared" si="82"/>
        <v>2</v>
      </c>
      <c r="DP85" s="108">
        <f t="shared" si="82"/>
        <v>2</v>
      </c>
    </row>
    <row r="86" spans="1:120" ht="26.25" customHeight="1">
      <c r="A86" s="277" t="s">
        <v>225</v>
      </c>
      <c r="B86" s="278"/>
      <c r="C86" s="266" t="s">
        <v>148</v>
      </c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8"/>
      <c r="P86" s="265"/>
      <c r="Q86" s="262"/>
      <c r="R86" s="262"/>
      <c r="S86" s="262"/>
      <c r="T86" s="262"/>
      <c r="U86" s="262"/>
      <c r="V86" s="262"/>
      <c r="W86" s="263"/>
      <c r="X86" s="276">
        <f>SUM(X87:Y100)</f>
        <v>54</v>
      </c>
      <c r="Y86" s="202"/>
      <c r="Z86" s="202">
        <f>SUM(Z87:AB100)</f>
        <v>1944</v>
      </c>
      <c r="AA86" s="202"/>
      <c r="AB86" s="202"/>
      <c r="AC86" s="262">
        <f>SUM(AC87:AE100)</f>
        <v>816</v>
      </c>
      <c r="AD86" s="262"/>
      <c r="AE86" s="282"/>
      <c r="AF86" s="418">
        <f>SUM(AF87:AG100)</f>
        <v>384</v>
      </c>
      <c r="AG86" s="419"/>
      <c r="AH86" s="416">
        <f>SUM(AH87:AI100)</f>
        <v>162</v>
      </c>
      <c r="AI86" s="417"/>
      <c r="AJ86" s="419">
        <f>SUM(AJ87:AK100)</f>
        <v>270</v>
      </c>
      <c r="AK86" s="419"/>
      <c r="AL86" s="416">
        <f>SUM(AL87:AM100)</f>
        <v>1128</v>
      </c>
      <c r="AM86" s="419"/>
      <c r="AN86" s="249">
        <f>SUM(AN87:AP100)</f>
        <v>4</v>
      </c>
      <c r="AO86" s="250"/>
      <c r="AP86" s="250"/>
      <c r="AQ86" s="251">
        <f>SUM(AQ87:AS100)</f>
        <v>2</v>
      </c>
      <c r="AR86" s="250"/>
      <c r="AS86" s="250"/>
      <c r="AT86" s="251">
        <f>SUM(AT87:AV100)</f>
        <v>5</v>
      </c>
      <c r="AU86" s="250"/>
      <c r="AV86" s="250"/>
      <c r="AW86" s="251">
        <f>SUM(AW87:AY100)</f>
        <v>12</v>
      </c>
      <c r="AX86" s="250"/>
      <c r="AY86" s="250"/>
      <c r="AZ86" s="251">
        <f>SUM(AZ87:BB100)</f>
        <v>19</v>
      </c>
      <c r="BA86" s="250"/>
      <c r="BB86" s="250"/>
      <c r="BC86" s="251">
        <f>SUM(BC87:BE100)</f>
        <v>4</v>
      </c>
      <c r="BD86" s="250"/>
      <c r="BE86" s="250"/>
      <c r="BF86" s="251">
        <f>SUM(BF87:BH100)</f>
        <v>3</v>
      </c>
      <c r="BG86" s="250"/>
      <c r="BH86" s="250"/>
      <c r="BI86" s="251">
        <f>SUM(BI87:BK100)</f>
        <v>0</v>
      </c>
      <c r="BJ86" s="250"/>
      <c r="BK86" s="516"/>
      <c r="BM86" s="58">
        <f t="shared" si="1"/>
        <v>47.05882352941176</v>
      </c>
      <c r="BN86">
        <f t="shared" si="2"/>
        <v>41.9753086419753</v>
      </c>
      <c r="BO86" s="139"/>
      <c r="BP86" s="140"/>
      <c r="BQ86" s="140"/>
      <c r="BR86" s="141"/>
      <c r="BS86" s="123">
        <f t="shared" si="10"/>
        <v>0</v>
      </c>
      <c r="BT86" s="124">
        <f t="shared" si="11"/>
        <v>0</v>
      </c>
      <c r="BU86" s="124"/>
      <c r="BV86" s="125"/>
      <c r="BW86" s="120">
        <f t="shared" si="14"/>
        <v>0</v>
      </c>
      <c r="BX86" s="121"/>
      <c r="BY86" s="121"/>
      <c r="BZ86" s="122"/>
      <c r="CA86" s="162">
        <f t="shared" si="18"/>
        <v>0</v>
      </c>
      <c r="CB86" s="162"/>
      <c r="CC86" s="162"/>
      <c r="CD86" s="162"/>
      <c r="CE86" s="139"/>
      <c r="CF86" s="139"/>
      <c r="CG86" s="139"/>
      <c r="CH86" s="139"/>
      <c r="CI86" s="123"/>
      <c r="CJ86" s="123"/>
      <c r="CK86" s="123"/>
      <c r="CL86" s="123"/>
      <c r="CM86" s="158"/>
      <c r="CN86" s="158"/>
      <c r="CO86" s="158"/>
      <c r="CP86" s="158"/>
      <c r="CQ86" s="162"/>
      <c r="CR86" s="162"/>
      <c r="CS86" s="162"/>
      <c r="CT86" s="165"/>
      <c r="CU86" s="102"/>
      <c r="CV86" s="96"/>
      <c r="CW86" s="96">
        <f t="shared" si="40"/>
        <v>0</v>
      </c>
      <c r="CX86" s="96"/>
      <c r="CY86" s="103"/>
      <c r="CZ86">
        <f t="shared" si="42"/>
        <v>0</v>
      </c>
      <c r="DA86" s="104"/>
      <c r="DB86" s="2"/>
      <c r="DC86" s="2"/>
      <c r="DD86" s="2"/>
      <c r="DE86" s="2"/>
      <c r="DF86" s="105"/>
      <c r="DG86" s="108"/>
      <c r="DH86" s="107"/>
      <c r="DI86" s="108"/>
      <c r="DJ86" s="108"/>
      <c r="DK86" s="108"/>
      <c r="DL86" s="108"/>
      <c r="DM86" s="108"/>
      <c r="DN86" s="108"/>
      <c r="DO86" s="108"/>
      <c r="DP86" s="108"/>
    </row>
    <row r="87" spans="1:120" s="83" customFormat="1" ht="16.5" customHeight="1">
      <c r="A87" s="279" t="s">
        <v>226</v>
      </c>
      <c r="B87" s="280"/>
      <c r="C87" s="287" t="s">
        <v>351</v>
      </c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8"/>
      <c r="P87" s="211">
        <v>1</v>
      </c>
      <c r="Q87" s="225"/>
      <c r="R87" s="301" t="s">
        <v>209</v>
      </c>
      <c r="S87" s="301"/>
      <c r="T87" s="225"/>
      <c r="U87" s="225"/>
      <c r="V87" s="225"/>
      <c r="W87" s="261"/>
      <c r="X87" s="260">
        <v>13</v>
      </c>
      <c r="Y87" s="203"/>
      <c r="Z87" s="203">
        <f>X87*36</f>
        <v>468</v>
      </c>
      <c r="AA87" s="203"/>
      <c r="AB87" s="203"/>
      <c r="AC87" s="225">
        <f>AF87+AH87+AJ87</f>
        <v>170</v>
      </c>
      <c r="AD87" s="225"/>
      <c r="AE87" s="223"/>
      <c r="AF87" s="284">
        <v>34</v>
      </c>
      <c r="AG87" s="239"/>
      <c r="AH87" s="239"/>
      <c r="AI87" s="239"/>
      <c r="AJ87" s="239">
        <v>136</v>
      </c>
      <c r="AK87" s="239"/>
      <c r="AL87" s="239">
        <f>Z87-AC87</f>
        <v>298</v>
      </c>
      <c r="AM87" s="240"/>
      <c r="AN87" s="34">
        <v>2</v>
      </c>
      <c r="AO87" s="32">
        <v>0</v>
      </c>
      <c r="AP87" s="32">
        <v>2</v>
      </c>
      <c r="AQ87" s="37">
        <v>0</v>
      </c>
      <c r="AR87" s="38">
        <v>0</v>
      </c>
      <c r="AS87" s="39">
        <v>2</v>
      </c>
      <c r="AT87" s="38">
        <v>0</v>
      </c>
      <c r="AU87" s="38">
        <v>0</v>
      </c>
      <c r="AV87" s="38">
        <v>2</v>
      </c>
      <c r="AW87" s="37">
        <v>0</v>
      </c>
      <c r="AX87" s="38">
        <v>0</v>
      </c>
      <c r="AY87" s="39">
        <v>2</v>
      </c>
      <c r="AZ87" s="38"/>
      <c r="BA87" s="38"/>
      <c r="BB87" s="38"/>
      <c r="BC87" s="37"/>
      <c r="BD87" s="38"/>
      <c r="BE87" s="39"/>
      <c r="BF87" s="32"/>
      <c r="BG87" s="32"/>
      <c r="BH87" s="24"/>
      <c r="BI87" s="29"/>
      <c r="BJ87" s="32"/>
      <c r="BK87" s="50"/>
      <c r="BM87" s="84">
        <f t="shared" si="1"/>
        <v>20</v>
      </c>
      <c r="BN87" s="83">
        <f t="shared" si="2"/>
        <v>36.324786324786324</v>
      </c>
      <c r="BO87" s="142">
        <f t="shared" si="6"/>
        <v>1</v>
      </c>
      <c r="BP87" s="143">
        <f t="shared" si="7"/>
        <v>0</v>
      </c>
      <c r="BQ87" s="143">
        <f t="shared" si="8"/>
        <v>0</v>
      </c>
      <c r="BR87" s="144">
        <f t="shared" si="9"/>
        <v>0</v>
      </c>
      <c r="BS87" s="123">
        <f t="shared" si="10"/>
        <v>0</v>
      </c>
      <c r="BT87" s="124">
        <f t="shared" si="11"/>
        <v>1</v>
      </c>
      <c r="BU87" s="148">
        <f t="shared" si="12"/>
        <v>0</v>
      </c>
      <c r="BV87" s="149">
        <f t="shared" si="13"/>
        <v>0</v>
      </c>
      <c r="BW87" s="120">
        <f t="shared" si="14"/>
        <v>0</v>
      </c>
      <c r="BX87" s="153">
        <f>IF($R87&lt;&gt;"",(COUNTIF($R87,"=3")+COUNTIF($R87,"=3,4")+COUNTIF($R87,"*,3,*")+COUNTIF($R87,"3,*")+COUNTIF($R87,"=4,3")),0)</f>
        <v>1</v>
      </c>
      <c r="BY87" s="153">
        <f t="shared" si="16"/>
        <v>0</v>
      </c>
      <c r="BZ87" s="154">
        <f t="shared" si="17"/>
        <v>0</v>
      </c>
      <c r="CA87" s="162">
        <f t="shared" si="18"/>
        <v>0</v>
      </c>
      <c r="CB87" s="162">
        <f t="shared" si="19"/>
        <v>1</v>
      </c>
      <c r="CC87" s="162">
        <f t="shared" si="20"/>
        <v>0</v>
      </c>
      <c r="CD87" s="162">
        <f t="shared" si="21"/>
        <v>0</v>
      </c>
      <c r="CE87" s="139">
        <f t="shared" si="22"/>
        <v>0</v>
      </c>
      <c r="CF87" s="139">
        <f t="shared" si="23"/>
        <v>0</v>
      </c>
      <c r="CG87" s="139">
        <f t="shared" si="24"/>
        <v>0</v>
      </c>
      <c r="CH87" s="139">
        <f t="shared" si="25"/>
        <v>0</v>
      </c>
      <c r="CI87" s="123">
        <f t="shared" si="26"/>
        <v>0</v>
      </c>
      <c r="CJ87" s="123">
        <f t="shared" si="27"/>
        <v>0</v>
      </c>
      <c r="CK87" s="123">
        <f t="shared" si="28"/>
        <v>0</v>
      </c>
      <c r="CL87" s="123">
        <f t="shared" si="29"/>
        <v>0</v>
      </c>
      <c r="CM87" s="158">
        <f t="shared" si="30"/>
        <v>0</v>
      </c>
      <c r="CN87" s="158">
        <f t="shared" si="31"/>
        <v>0</v>
      </c>
      <c r="CO87" s="158">
        <f t="shared" si="32"/>
        <v>0</v>
      </c>
      <c r="CP87" s="158">
        <f t="shared" si="33"/>
        <v>0</v>
      </c>
      <c r="CQ87" s="162">
        <f t="shared" si="34"/>
        <v>0</v>
      </c>
      <c r="CR87" s="162">
        <f t="shared" si="35"/>
        <v>0</v>
      </c>
      <c r="CS87" s="162">
        <f t="shared" si="36"/>
        <v>0</v>
      </c>
      <c r="CT87" s="165">
        <f t="shared" si="37"/>
        <v>0</v>
      </c>
      <c r="CU87" s="102">
        <f t="shared" si="38"/>
        <v>1</v>
      </c>
      <c r="CV87" s="96">
        <f t="shared" si="39"/>
        <v>3</v>
      </c>
      <c r="CW87" s="96">
        <f t="shared" si="40"/>
        <v>0</v>
      </c>
      <c r="CX87" s="96">
        <f t="shared" si="41"/>
        <v>0</v>
      </c>
      <c r="CY87" s="103">
        <f aca="true" t="shared" si="83" ref="CY87:CY100">SUM(CU87:CX87)</f>
        <v>4</v>
      </c>
      <c r="CZ87">
        <f t="shared" si="42"/>
        <v>3</v>
      </c>
      <c r="DA87" s="104">
        <f aca="true" t="shared" si="84" ref="DA87:DA100">X87</f>
        <v>13</v>
      </c>
      <c r="DB87" s="2">
        <f t="shared" si="43"/>
        <v>4</v>
      </c>
      <c r="DC87" s="2">
        <f aca="true" t="shared" si="85" ref="DC87:DC100">CZ87</f>
        <v>3</v>
      </c>
      <c r="DD87" s="2">
        <f t="shared" si="44"/>
        <v>4</v>
      </c>
      <c r="DE87" s="2">
        <f t="shared" si="45"/>
        <v>4</v>
      </c>
      <c r="DF87" s="105">
        <f t="shared" si="46"/>
        <v>13</v>
      </c>
      <c r="DG87" s="108">
        <f t="shared" si="47"/>
        <v>0</v>
      </c>
      <c r="DI87" s="2">
        <f t="shared" si="48"/>
        <v>4</v>
      </c>
      <c r="DJ87" s="2">
        <f t="shared" si="49"/>
        <v>3</v>
      </c>
      <c r="DK87" s="2">
        <f t="shared" si="50"/>
        <v>3</v>
      </c>
      <c r="DL87" s="2">
        <f t="shared" si="51"/>
        <v>3</v>
      </c>
      <c r="DM87" s="2">
        <f t="shared" si="52"/>
        <v>0</v>
      </c>
      <c r="DN87" s="2">
        <f t="shared" si="53"/>
        <v>0</v>
      </c>
      <c r="DO87" s="2">
        <f t="shared" si="54"/>
        <v>0</v>
      </c>
      <c r="DP87" s="2">
        <f t="shared" si="55"/>
        <v>0</v>
      </c>
    </row>
    <row r="88" spans="1:120" ht="15" customHeight="1">
      <c r="A88" s="279" t="s">
        <v>227</v>
      </c>
      <c r="B88" s="280"/>
      <c r="C88" s="287" t="s">
        <v>352</v>
      </c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8"/>
      <c r="P88" s="271">
        <v>4</v>
      </c>
      <c r="Q88" s="269"/>
      <c r="R88" s="269"/>
      <c r="S88" s="269"/>
      <c r="T88" s="269"/>
      <c r="U88" s="269"/>
      <c r="V88" s="269"/>
      <c r="W88" s="270"/>
      <c r="X88" s="260">
        <v>6</v>
      </c>
      <c r="Y88" s="203"/>
      <c r="Z88" s="203">
        <f aca="true" t="shared" si="86" ref="Z88:Z100">X88*36</f>
        <v>216</v>
      </c>
      <c r="AA88" s="203"/>
      <c r="AB88" s="203"/>
      <c r="AC88" s="225">
        <f aca="true" t="shared" si="87" ref="AC88:AC100">AF88+AH88+AJ88</f>
        <v>100</v>
      </c>
      <c r="AD88" s="225"/>
      <c r="AE88" s="223"/>
      <c r="AF88" s="211">
        <v>50</v>
      </c>
      <c r="AG88" s="225"/>
      <c r="AH88" s="225">
        <v>16</v>
      </c>
      <c r="AI88" s="225"/>
      <c r="AJ88" s="225">
        <v>34</v>
      </c>
      <c r="AK88" s="225"/>
      <c r="AL88" s="239">
        <f aca="true" t="shared" si="88" ref="AL88:AL100">Z88-AC88</f>
        <v>116</v>
      </c>
      <c r="AM88" s="240"/>
      <c r="AN88" s="34"/>
      <c r="AO88" s="32"/>
      <c r="AP88" s="32"/>
      <c r="AQ88" s="29"/>
      <c r="AR88" s="32"/>
      <c r="AS88" s="24"/>
      <c r="AT88" s="66"/>
      <c r="AU88" s="66"/>
      <c r="AV88" s="66"/>
      <c r="AW88" s="29">
        <v>3</v>
      </c>
      <c r="AX88" s="32">
        <v>1</v>
      </c>
      <c r="AY88" s="24">
        <v>2</v>
      </c>
      <c r="AZ88" s="32"/>
      <c r="BA88" s="32"/>
      <c r="BB88" s="32"/>
      <c r="BC88" s="29"/>
      <c r="BD88" s="32"/>
      <c r="BE88" s="24"/>
      <c r="BF88" s="32"/>
      <c r="BG88" s="32"/>
      <c r="BH88" s="24"/>
      <c r="BI88" s="29"/>
      <c r="BJ88" s="32"/>
      <c r="BK88" s="50"/>
      <c r="BM88" s="55">
        <f t="shared" si="1"/>
        <v>50</v>
      </c>
      <c r="BN88">
        <f t="shared" si="2"/>
        <v>46.2962962962963</v>
      </c>
      <c r="BO88" s="139">
        <f t="shared" si="6"/>
        <v>0</v>
      </c>
      <c r="BP88" s="140">
        <f t="shared" si="7"/>
        <v>0</v>
      </c>
      <c r="BQ88" s="140">
        <f t="shared" si="8"/>
        <v>0</v>
      </c>
      <c r="BR88" s="141">
        <f t="shared" si="9"/>
        <v>0</v>
      </c>
      <c r="BS88" s="123">
        <f t="shared" si="10"/>
        <v>0</v>
      </c>
      <c r="BT88" s="124">
        <f t="shared" si="11"/>
        <v>0</v>
      </c>
      <c r="BU88" s="124">
        <f t="shared" si="12"/>
        <v>0</v>
      </c>
      <c r="BV88" s="125">
        <f t="shared" si="13"/>
        <v>0</v>
      </c>
      <c r="BW88" s="120">
        <f t="shared" si="14"/>
        <v>0</v>
      </c>
      <c r="BX88" s="121">
        <f t="shared" si="15"/>
        <v>0</v>
      </c>
      <c r="BY88" s="121">
        <f t="shared" si="16"/>
        <v>0</v>
      </c>
      <c r="BZ88" s="122">
        <f t="shared" si="17"/>
        <v>0</v>
      </c>
      <c r="CA88" s="162">
        <f t="shared" si="18"/>
        <v>1</v>
      </c>
      <c r="CB88" s="162">
        <f t="shared" si="19"/>
        <v>0</v>
      </c>
      <c r="CC88" s="162">
        <f t="shared" si="20"/>
        <v>0</v>
      </c>
      <c r="CD88" s="162">
        <f t="shared" si="21"/>
        <v>0</v>
      </c>
      <c r="CE88" s="139">
        <f t="shared" si="22"/>
        <v>0</v>
      </c>
      <c r="CF88" s="139">
        <f t="shared" si="23"/>
        <v>0</v>
      </c>
      <c r="CG88" s="139">
        <f t="shared" si="24"/>
        <v>0</v>
      </c>
      <c r="CH88" s="139">
        <f t="shared" si="25"/>
        <v>0</v>
      </c>
      <c r="CI88" s="123">
        <f t="shared" si="26"/>
        <v>0</v>
      </c>
      <c r="CJ88" s="123">
        <f t="shared" si="27"/>
        <v>0</v>
      </c>
      <c r="CK88" s="123">
        <f t="shared" si="28"/>
        <v>0</v>
      </c>
      <c r="CL88" s="123">
        <f t="shared" si="29"/>
        <v>0</v>
      </c>
      <c r="CM88" s="158">
        <f t="shared" si="30"/>
        <v>0</v>
      </c>
      <c r="CN88" s="158">
        <f t="shared" si="31"/>
        <v>0</v>
      </c>
      <c r="CO88" s="158">
        <f t="shared" si="32"/>
        <v>0</v>
      </c>
      <c r="CP88" s="158">
        <f t="shared" si="33"/>
        <v>0</v>
      </c>
      <c r="CQ88" s="162">
        <f t="shared" si="34"/>
        <v>0</v>
      </c>
      <c r="CR88" s="162">
        <f t="shared" si="35"/>
        <v>0</v>
      </c>
      <c r="CS88" s="162">
        <f t="shared" si="36"/>
        <v>0</v>
      </c>
      <c r="CT88" s="165">
        <f t="shared" si="37"/>
        <v>0</v>
      </c>
      <c r="CU88" s="102">
        <f t="shared" si="38"/>
        <v>1</v>
      </c>
      <c r="CV88" s="96">
        <f t="shared" si="39"/>
        <v>0</v>
      </c>
      <c r="CW88" s="96">
        <f t="shared" si="40"/>
        <v>0</v>
      </c>
      <c r="CX88" s="96">
        <f t="shared" si="41"/>
        <v>0</v>
      </c>
      <c r="CY88" s="103">
        <f t="shared" si="83"/>
        <v>1</v>
      </c>
      <c r="CZ88">
        <f t="shared" si="42"/>
        <v>6</v>
      </c>
      <c r="DA88" s="104">
        <f t="shared" si="84"/>
        <v>6</v>
      </c>
      <c r="DB88" s="2">
        <f t="shared" si="43"/>
        <v>6</v>
      </c>
      <c r="DC88" s="2">
        <f t="shared" si="85"/>
        <v>6</v>
      </c>
      <c r="DD88" s="2">
        <f t="shared" si="44"/>
        <v>6</v>
      </c>
      <c r="DE88" s="2">
        <f t="shared" si="45"/>
        <v>6</v>
      </c>
      <c r="DF88" s="105">
        <f t="shared" si="46"/>
        <v>6</v>
      </c>
      <c r="DG88" s="108">
        <f t="shared" si="47"/>
        <v>0</v>
      </c>
      <c r="DI88" s="2">
        <f t="shared" si="48"/>
        <v>0</v>
      </c>
      <c r="DJ88" s="2">
        <f t="shared" si="49"/>
        <v>0</v>
      </c>
      <c r="DK88" s="2">
        <f t="shared" si="50"/>
        <v>0</v>
      </c>
      <c r="DL88" s="2">
        <f t="shared" si="51"/>
        <v>6</v>
      </c>
      <c r="DM88" s="2">
        <f t="shared" si="52"/>
        <v>0</v>
      </c>
      <c r="DN88" s="2">
        <f t="shared" si="53"/>
        <v>0</v>
      </c>
      <c r="DO88" s="2">
        <f t="shared" si="54"/>
        <v>0</v>
      </c>
      <c r="DP88" s="2">
        <f t="shared" si="55"/>
        <v>0</v>
      </c>
    </row>
    <row r="89" spans="1:120" ht="13.5" customHeight="1">
      <c r="A89" s="279" t="s">
        <v>228</v>
      </c>
      <c r="B89" s="280"/>
      <c r="C89" s="287" t="s">
        <v>353</v>
      </c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8"/>
      <c r="P89" s="271">
        <v>5</v>
      </c>
      <c r="Q89" s="269"/>
      <c r="R89" s="269"/>
      <c r="S89" s="269"/>
      <c r="T89" s="269">
        <v>6</v>
      </c>
      <c r="U89" s="269"/>
      <c r="V89" s="269"/>
      <c r="W89" s="270"/>
      <c r="X89" s="260">
        <v>8</v>
      </c>
      <c r="Y89" s="203"/>
      <c r="Z89" s="203">
        <f t="shared" si="86"/>
        <v>288</v>
      </c>
      <c r="AA89" s="203"/>
      <c r="AB89" s="203"/>
      <c r="AC89" s="225">
        <f t="shared" si="87"/>
        <v>100</v>
      </c>
      <c r="AD89" s="225"/>
      <c r="AE89" s="223"/>
      <c r="AF89" s="211">
        <v>50</v>
      </c>
      <c r="AG89" s="225"/>
      <c r="AH89" s="225">
        <v>16</v>
      </c>
      <c r="AI89" s="225"/>
      <c r="AJ89" s="225">
        <v>34</v>
      </c>
      <c r="AK89" s="225"/>
      <c r="AL89" s="239">
        <f t="shared" si="88"/>
        <v>188</v>
      </c>
      <c r="AM89" s="240"/>
      <c r="AN89" s="34"/>
      <c r="AO89" s="32"/>
      <c r="AP89" s="32"/>
      <c r="AQ89" s="42"/>
      <c r="AR89" s="31"/>
      <c r="AS89" s="41"/>
      <c r="AT89" s="31"/>
      <c r="AU89" s="31"/>
      <c r="AV89" s="31"/>
      <c r="AW89" s="42"/>
      <c r="AX89" s="31"/>
      <c r="AY89" s="41"/>
      <c r="AZ89" s="31">
        <v>3</v>
      </c>
      <c r="BA89" s="31">
        <v>1</v>
      </c>
      <c r="BB89" s="31">
        <v>1</v>
      </c>
      <c r="BC89" s="42">
        <v>0</v>
      </c>
      <c r="BD89" s="31">
        <v>0</v>
      </c>
      <c r="BE89" s="41">
        <v>1</v>
      </c>
      <c r="BF89" s="31"/>
      <c r="BG89" s="31"/>
      <c r="BH89" s="31"/>
      <c r="BI89" s="29"/>
      <c r="BJ89" s="32"/>
      <c r="BK89" s="50"/>
      <c r="BM89" s="55">
        <f t="shared" si="1"/>
        <v>50</v>
      </c>
      <c r="BN89">
        <f t="shared" si="2"/>
        <v>34.72222222222222</v>
      </c>
      <c r="BO89" s="139">
        <f t="shared" si="6"/>
        <v>0</v>
      </c>
      <c r="BP89" s="140">
        <f t="shared" si="7"/>
        <v>0</v>
      </c>
      <c r="BQ89" s="140">
        <f t="shared" si="8"/>
        <v>0</v>
      </c>
      <c r="BR89" s="141">
        <f t="shared" si="9"/>
        <v>0</v>
      </c>
      <c r="BS89" s="123">
        <f t="shared" si="10"/>
        <v>0</v>
      </c>
      <c r="BT89" s="124">
        <f t="shared" si="11"/>
        <v>0</v>
      </c>
      <c r="BU89" s="124">
        <f t="shared" si="12"/>
        <v>0</v>
      </c>
      <c r="BV89" s="125">
        <f t="shared" si="13"/>
        <v>0</v>
      </c>
      <c r="BW89" s="120">
        <f t="shared" si="14"/>
        <v>0</v>
      </c>
      <c r="BX89" s="121">
        <f t="shared" si="15"/>
        <v>0</v>
      </c>
      <c r="BY89" s="121">
        <f t="shared" si="16"/>
        <v>0</v>
      </c>
      <c r="BZ89" s="122">
        <f t="shared" si="17"/>
        <v>0</v>
      </c>
      <c r="CA89" s="162">
        <f t="shared" si="18"/>
        <v>0</v>
      </c>
      <c r="CB89" s="162">
        <f t="shared" si="19"/>
        <v>0</v>
      </c>
      <c r="CC89" s="162">
        <f t="shared" si="20"/>
        <v>0</v>
      </c>
      <c r="CD89" s="162">
        <f t="shared" si="21"/>
        <v>0</v>
      </c>
      <c r="CE89" s="139">
        <f t="shared" si="22"/>
        <v>1</v>
      </c>
      <c r="CF89" s="139">
        <f t="shared" si="23"/>
        <v>0</v>
      </c>
      <c r="CG89" s="139">
        <f t="shared" si="24"/>
        <v>0</v>
      </c>
      <c r="CH89" s="139">
        <f t="shared" si="25"/>
        <v>0</v>
      </c>
      <c r="CI89" s="123">
        <f t="shared" si="26"/>
        <v>0</v>
      </c>
      <c r="CJ89" s="123">
        <f t="shared" si="27"/>
        <v>0</v>
      </c>
      <c r="CK89" s="123">
        <f t="shared" si="28"/>
        <v>1</v>
      </c>
      <c r="CL89" s="123">
        <f t="shared" si="29"/>
        <v>0</v>
      </c>
      <c r="CM89" s="158">
        <f t="shared" si="30"/>
        <v>0</v>
      </c>
      <c r="CN89" s="158">
        <f t="shared" si="31"/>
        <v>0</v>
      </c>
      <c r="CO89" s="158">
        <f t="shared" si="32"/>
        <v>0</v>
      </c>
      <c r="CP89" s="158">
        <f t="shared" si="33"/>
        <v>0</v>
      </c>
      <c r="CQ89" s="162">
        <f t="shared" si="34"/>
        <v>0</v>
      </c>
      <c r="CR89" s="162">
        <f t="shared" si="35"/>
        <v>0</v>
      </c>
      <c r="CS89" s="162">
        <f t="shared" si="36"/>
        <v>0</v>
      </c>
      <c r="CT89" s="165">
        <f t="shared" si="37"/>
        <v>0</v>
      </c>
      <c r="CU89" s="102">
        <f t="shared" si="38"/>
        <v>1</v>
      </c>
      <c r="CV89" s="96">
        <f t="shared" si="39"/>
        <v>0</v>
      </c>
      <c r="CW89" s="96">
        <f t="shared" si="40"/>
        <v>1</v>
      </c>
      <c r="CX89" s="96">
        <f t="shared" si="41"/>
        <v>0</v>
      </c>
      <c r="CY89" s="103">
        <f t="shared" si="83"/>
        <v>2</v>
      </c>
      <c r="CZ89">
        <f t="shared" si="42"/>
        <v>4</v>
      </c>
      <c r="DA89" s="104">
        <f t="shared" si="84"/>
        <v>8</v>
      </c>
      <c r="DB89" s="2">
        <f t="shared" si="43"/>
        <v>4</v>
      </c>
      <c r="DC89" s="2">
        <f t="shared" si="85"/>
        <v>4</v>
      </c>
      <c r="DD89" s="2">
        <f t="shared" si="44"/>
        <v>4</v>
      </c>
      <c r="DE89" s="2">
        <f t="shared" si="45"/>
        <v>4</v>
      </c>
      <c r="DF89" s="105">
        <f t="shared" si="46"/>
        <v>8</v>
      </c>
      <c r="DG89" s="108">
        <f t="shared" si="47"/>
        <v>0</v>
      </c>
      <c r="DI89" s="2">
        <f t="shared" si="48"/>
        <v>0</v>
      </c>
      <c r="DJ89" s="2">
        <f t="shared" si="49"/>
        <v>0</v>
      </c>
      <c r="DK89" s="2">
        <f t="shared" si="50"/>
        <v>0</v>
      </c>
      <c r="DL89" s="2">
        <f t="shared" si="51"/>
        <v>0</v>
      </c>
      <c r="DM89" s="2">
        <f>$DB89*CE89+CF89*$DC89+$DD89*CG89+CH89*$DE89</f>
        <v>4</v>
      </c>
      <c r="DN89" s="2">
        <f>$DB89*CI89+CJ89*$DC89+$DD89*CK89+CL89*$DE89</f>
        <v>4</v>
      </c>
      <c r="DO89" s="2">
        <f t="shared" si="54"/>
        <v>0</v>
      </c>
      <c r="DP89" s="2">
        <f t="shared" si="55"/>
        <v>0</v>
      </c>
    </row>
    <row r="90" spans="1:120" ht="12.75">
      <c r="A90" s="279" t="s">
        <v>229</v>
      </c>
      <c r="B90" s="280"/>
      <c r="C90" s="287" t="s">
        <v>316</v>
      </c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8"/>
      <c r="P90" s="271">
        <v>5</v>
      </c>
      <c r="Q90" s="269"/>
      <c r="R90" s="269"/>
      <c r="S90" s="269"/>
      <c r="T90" s="269"/>
      <c r="U90" s="269"/>
      <c r="V90" s="272"/>
      <c r="W90" s="273"/>
      <c r="X90" s="260">
        <v>4</v>
      </c>
      <c r="Y90" s="203"/>
      <c r="Z90" s="203">
        <f t="shared" si="86"/>
        <v>144</v>
      </c>
      <c r="AA90" s="203"/>
      <c r="AB90" s="203"/>
      <c r="AC90" s="225">
        <f t="shared" si="87"/>
        <v>68</v>
      </c>
      <c r="AD90" s="225"/>
      <c r="AE90" s="223"/>
      <c r="AF90" s="211">
        <v>34</v>
      </c>
      <c r="AG90" s="225"/>
      <c r="AH90" s="225">
        <v>34</v>
      </c>
      <c r="AI90" s="225"/>
      <c r="AJ90" s="225"/>
      <c r="AK90" s="225"/>
      <c r="AL90" s="239">
        <f t="shared" si="88"/>
        <v>76</v>
      </c>
      <c r="AM90" s="240"/>
      <c r="AN90" s="34"/>
      <c r="AO90" s="32"/>
      <c r="AP90" s="32"/>
      <c r="AQ90" s="29"/>
      <c r="AR90" s="32"/>
      <c r="AS90" s="24"/>
      <c r="AT90" s="32"/>
      <c r="AU90" s="32"/>
      <c r="AV90" s="32"/>
      <c r="AW90" s="29"/>
      <c r="AX90" s="32"/>
      <c r="AY90" s="24"/>
      <c r="AZ90" s="32">
        <v>2</v>
      </c>
      <c r="BA90" s="32">
        <v>2</v>
      </c>
      <c r="BB90" s="32">
        <v>0</v>
      </c>
      <c r="BC90" s="29"/>
      <c r="BD90" s="32"/>
      <c r="BE90" s="24"/>
      <c r="BF90" s="32"/>
      <c r="BG90" s="32"/>
      <c r="BH90" s="24"/>
      <c r="BI90" s="29"/>
      <c r="BJ90" s="32"/>
      <c r="BK90" s="50"/>
      <c r="BM90" s="55">
        <f t="shared" si="1"/>
        <v>50</v>
      </c>
      <c r="BN90">
        <f t="shared" si="2"/>
        <v>47.22222222222222</v>
      </c>
      <c r="BO90" s="139">
        <f t="shared" si="6"/>
        <v>0</v>
      </c>
      <c r="BP90" s="140">
        <f t="shared" si="7"/>
        <v>0</v>
      </c>
      <c r="BQ90" s="140">
        <f t="shared" si="8"/>
        <v>0</v>
      </c>
      <c r="BR90" s="141">
        <f t="shared" si="9"/>
        <v>0</v>
      </c>
      <c r="BS90" s="123">
        <f t="shared" si="10"/>
        <v>0</v>
      </c>
      <c r="BT90" s="124">
        <f t="shared" si="11"/>
        <v>0</v>
      </c>
      <c r="BU90" s="124">
        <f t="shared" si="12"/>
        <v>0</v>
      </c>
      <c r="BV90" s="125">
        <f t="shared" si="13"/>
        <v>0</v>
      </c>
      <c r="BW90" s="120">
        <f t="shared" si="14"/>
        <v>0</v>
      </c>
      <c r="BX90" s="121">
        <f t="shared" si="15"/>
        <v>0</v>
      </c>
      <c r="BY90" s="121">
        <f t="shared" si="16"/>
        <v>0</v>
      </c>
      <c r="BZ90" s="122">
        <f t="shared" si="17"/>
        <v>0</v>
      </c>
      <c r="CA90" s="162">
        <f t="shared" si="18"/>
        <v>0</v>
      </c>
      <c r="CB90" s="162">
        <f t="shared" si="19"/>
        <v>0</v>
      </c>
      <c r="CC90" s="162">
        <f t="shared" si="20"/>
        <v>0</v>
      </c>
      <c r="CD90" s="162">
        <f t="shared" si="21"/>
        <v>0</v>
      </c>
      <c r="CE90" s="139">
        <f t="shared" si="22"/>
        <v>1</v>
      </c>
      <c r="CF90" s="139">
        <f t="shared" si="23"/>
        <v>0</v>
      </c>
      <c r="CG90" s="139">
        <f t="shared" si="24"/>
        <v>0</v>
      </c>
      <c r="CH90" s="139">
        <f t="shared" si="25"/>
        <v>0</v>
      </c>
      <c r="CI90" s="123">
        <f t="shared" si="26"/>
        <v>0</v>
      </c>
      <c r="CJ90" s="123">
        <f t="shared" si="27"/>
        <v>0</v>
      </c>
      <c r="CK90" s="123">
        <f t="shared" si="28"/>
        <v>0</v>
      </c>
      <c r="CL90" s="123">
        <f t="shared" si="29"/>
        <v>0</v>
      </c>
      <c r="CM90" s="158">
        <f t="shared" si="30"/>
        <v>0</v>
      </c>
      <c r="CN90" s="158">
        <f t="shared" si="31"/>
        <v>0</v>
      </c>
      <c r="CO90" s="158">
        <f t="shared" si="32"/>
        <v>0</v>
      </c>
      <c r="CP90" s="158">
        <f t="shared" si="33"/>
        <v>0</v>
      </c>
      <c r="CQ90" s="162">
        <f t="shared" si="34"/>
        <v>0</v>
      </c>
      <c r="CR90" s="162">
        <f t="shared" si="35"/>
        <v>0</v>
      </c>
      <c r="CS90" s="162">
        <f t="shared" si="36"/>
        <v>0</v>
      </c>
      <c r="CT90" s="165">
        <f t="shared" si="37"/>
        <v>0</v>
      </c>
      <c r="CU90" s="102">
        <f t="shared" si="38"/>
        <v>1</v>
      </c>
      <c r="CV90" s="96">
        <f t="shared" si="39"/>
        <v>0</v>
      </c>
      <c r="CW90" s="96">
        <f t="shared" si="40"/>
        <v>0</v>
      </c>
      <c r="CX90" s="96">
        <f t="shared" si="41"/>
        <v>0</v>
      </c>
      <c r="CY90" s="103">
        <f t="shared" si="83"/>
        <v>1</v>
      </c>
      <c r="CZ90">
        <f t="shared" si="42"/>
        <v>4</v>
      </c>
      <c r="DA90" s="104">
        <f t="shared" si="84"/>
        <v>4</v>
      </c>
      <c r="DB90" s="2">
        <f t="shared" si="43"/>
        <v>4</v>
      </c>
      <c r="DC90" s="2">
        <f t="shared" si="85"/>
        <v>4</v>
      </c>
      <c r="DD90" s="2">
        <f t="shared" si="44"/>
        <v>4</v>
      </c>
      <c r="DE90" s="2">
        <f t="shared" si="45"/>
        <v>4</v>
      </c>
      <c r="DF90" s="105">
        <f t="shared" si="46"/>
        <v>4</v>
      </c>
      <c r="DG90" s="108">
        <f t="shared" si="47"/>
        <v>0</v>
      </c>
      <c r="DI90" s="2">
        <f t="shared" si="48"/>
        <v>0</v>
      </c>
      <c r="DJ90" s="2">
        <f t="shared" si="49"/>
        <v>0</v>
      </c>
      <c r="DK90" s="2">
        <f t="shared" si="50"/>
        <v>0</v>
      </c>
      <c r="DL90" s="2">
        <f t="shared" si="51"/>
        <v>0</v>
      </c>
      <c r="DM90" s="2">
        <f>$DB90*CE90+CF90*$DC90+$DD90*CG90+CH90*$DE90</f>
        <v>4</v>
      </c>
      <c r="DN90" s="2">
        <f>$DB90*CI90+CJ90*$DC90+$DD90*CK90+CL90*$DE90</f>
        <v>0</v>
      </c>
      <c r="DO90" s="2">
        <f t="shared" si="54"/>
        <v>0</v>
      </c>
      <c r="DP90" s="2">
        <f t="shared" si="55"/>
        <v>0</v>
      </c>
    </row>
    <row r="91" spans="1:120" ht="13.5" customHeight="1">
      <c r="A91" s="279" t="s">
        <v>230</v>
      </c>
      <c r="B91" s="280"/>
      <c r="C91" s="287" t="s">
        <v>354</v>
      </c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8"/>
      <c r="P91" s="271"/>
      <c r="Q91" s="269"/>
      <c r="R91" s="269">
        <v>5</v>
      </c>
      <c r="S91" s="269"/>
      <c r="T91" s="269"/>
      <c r="U91" s="269"/>
      <c r="V91" s="272"/>
      <c r="W91" s="273"/>
      <c r="X91" s="260">
        <v>3</v>
      </c>
      <c r="Y91" s="203"/>
      <c r="Z91" s="203">
        <f t="shared" si="86"/>
        <v>108</v>
      </c>
      <c r="AA91" s="203"/>
      <c r="AB91" s="203"/>
      <c r="AC91" s="225">
        <f t="shared" si="87"/>
        <v>66</v>
      </c>
      <c r="AD91" s="225"/>
      <c r="AE91" s="223"/>
      <c r="AF91" s="211">
        <v>34</v>
      </c>
      <c r="AG91" s="225"/>
      <c r="AH91" s="225">
        <v>16</v>
      </c>
      <c r="AI91" s="225"/>
      <c r="AJ91" s="225">
        <v>16</v>
      </c>
      <c r="AK91" s="225"/>
      <c r="AL91" s="239">
        <f t="shared" si="88"/>
        <v>42</v>
      </c>
      <c r="AM91" s="240"/>
      <c r="AN91" s="34"/>
      <c r="AO91" s="32"/>
      <c r="AP91" s="32"/>
      <c r="AQ91" s="42"/>
      <c r="AR91" s="31"/>
      <c r="AS91" s="41"/>
      <c r="AT91" s="31"/>
      <c r="AU91" s="31"/>
      <c r="AV91" s="31"/>
      <c r="AW91" s="42"/>
      <c r="AX91" s="31"/>
      <c r="AY91" s="41"/>
      <c r="AZ91" s="31">
        <v>2</v>
      </c>
      <c r="BA91" s="31">
        <v>1</v>
      </c>
      <c r="BB91" s="31">
        <v>1</v>
      </c>
      <c r="BC91" s="42"/>
      <c r="BD91" s="31"/>
      <c r="BE91" s="41"/>
      <c r="BF91" s="31"/>
      <c r="BG91" s="31"/>
      <c r="BH91" s="31"/>
      <c r="BI91" s="29"/>
      <c r="BJ91" s="32"/>
      <c r="BK91" s="50"/>
      <c r="BM91" s="55">
        <f t="shared" si="1"/>
        <v>51.515151515151516</v>
      </c>
      <c r="BN91">
        <f t="shared" si="2"/>
        <v>61.111111111111114</v>
      </c>
      <c r="BO91" s="139">
        <f t="shared" si="6"/>
        <v>0</v>
      </c>
      <c r="BP91" s="140">
        <f t="shared" si="7"/>
        <v>0</v>
      </c>
      <c r="BQ91" s="140">
        <f t="shared" si="8"/>
        <v>0</v>
      </c>
      <c r="BR91" s="141">
        <f t="shared" si="9"/>
        <v>0</v>
      </c>
      <c r="BS91" s="123">
        <f t="shared" si="10"/>
        <v>0</v>
      </c>
      <c r="BT91" s="124">
        <f t="shared" si="11"/>
        <v>0</v>
      </c>
      <c r="BU91" s="124">
        <f t="shared" si="12"/>
        <v>0</v>
      </c>
      <c r="BV91" s="125">
        <f t="shared" si="13"/>
        <v>0</v>
      </c>
      <c r="BW91" s="120">
        <f t="shared" si="14"/>
        <v>0</v>
      </c>
      <c r="BX91" s="121">
        <f t="shared" si="15"/>
        <v>0</v>
      </c>
      <c r="BY91" s="121">
        <f t="shared" si="16"/>
        <v>0</v>
      </c>
      <c r="BZ91" s="122">
        <f t="shared" si="17"/>
        <v>0</v>
      </c>
      <c r="CA91" s="162">
        <f t="shared" si="18"/>
        <v>0</v>
      </c>
      <c r="CB91" s="162">
        <f t="shared" si="19"/>
        <v>0</v>
      </c>
      <c r="CC91" s="162">
        <f t="shared" si="20"/>
        <v>0</v>
      </c>
      <c r="CD91" s="162">
        <f t="shared" si="21"/>
        <v>0</v>
      </c>
      <c r="CE91" s="139">
        <f t="shared" si="22"/>
        <v>0</v>
      </c>
      <c r="CF91" s="139">
        <f t="shared" si="23"/>
        <v>1</v>
      </c>
      <c r="CG91" s="139">
        <f t="shared" si="24"/>
        <v>0</v>
      </c>
      <c r="CH91" s="139">
        <f t="shared" si="25"/>
        <v>0</v>
      </c>
      <c r="CI91" s="123">
        <f t="shared" si="26"/>
        <v>0</v>
      </c>
      <c r="CJ91" s="123">
        <f t="shared" si="27"/>
        <v>0</v>
      </c>
      <c r="CK91" s="123">
        <f t="shared" si="28"/>
        <v>0</v>
      </c>
      <c r="CL91" s="123">
        <f t="shared" si="29"/>
        <v>0</v>
      </c>
      <c r="CM91" s="158">
        <f t="shared" si="30"/>
        <v>0</v>
      </c>
      <c r="CN91" s="158">
        <f t="shared" si="31"/>
        <v>0</v>
      </c>
      <c r="CO91" s="158">
        <f t="shared" si="32"/>
        <v>0</v>
      </c>
      <c r="CP91" s="158">
        <f t="shared" si="33"/>
        <v>0</v>
      </c>
      <c r="CQ91" s="162">
        <f t="shared" si="34"/>
        <v>0</v>
      </c>
      <c r="CR91" s="162">
        <f t="shared" si="35"/>
        <v>0</v>
      </c>
      <c r="CS91" s="162">
        <f t="shared" si="36"/>
        <v>0</v>
      </c>
      <c r="CT91" s="165">
        <f t="shared" si="37"/>
        <v>0</v>
      </c>
      <c r="CU91" s="102">
        <f t="shared" si="38"/>
        <v>0</v>
      </c>
      <c r="CV91" s="96">
        <f t="shared" si="39"/>
        <v>1</v>
      </c>
      <c r="CW91" s="96">
        <f t="shared" si="40"/>
        <v>0</v>
      </c>
      <c r="CX91" s="96">
        <f t="shared" si="41"/>
        <v>0</v>
      </c>
      <c r="CY91" s="103">
        <f t="shared" si="83"/>
        <v>1</v>
      </c>
      <c r="CZ91">
        <f t="shared" si="42"/>
        <v>3</v>
      </c>
      <c r="DA91" s="104">
        <f t="shared" si="84"/>
        <v>3</v>
      </c>
      <c r="DB91" s="2">
        <f t="shared" si="43"/>
        <v>4</v>
      </c>
      <c r="DC91" s="2">
        <f t="shared" si="85"/>
        <v>3</v>
      </c>
      <c r="DD91" s="2">
        <f t="shared" si="44"/>
        <v>4</v>
      </c>
      <c r="DE91" s="2">
        <f t="shared" si="45"/>
        <v>4</v>
      </c>
      <c r="DF91" s="105">
        <f t="shared" si="46"/>
        <v>3</v>
      </c>
      <c r="DG91" s="108">
        <f t="shared" si="47"/>
        <v>0</v>
      </c>
      <c r="DI91" s="2">
        <f t="shared" si="48"/>
        <v>0</v>
      </c>
      <c r="DJ91" s="2">
        <f t="shared" si="49"/>
        <v>0</v>
      </c>
      <c r="DK91" s="2">
        <f t="shared" si="50"/>
        <v>0</v>
      </c>
      <c r="DL91" s="182">
        <f t="shared" si="51"/>
        <v>0</v>
      </c>
      <c r="DM91" s="2">
        <f t="shared" si="52"/>
        <v>3</v>
      </c>
      <c r="DN91" s="2">
        <f t="shared" si="53"/>
        <v>0</v>
      </c>
      <c r="DO91" s="2">
        <f t="shared" si="54"/>
        <v>0</v>
      </c>
      <c r="DP91" s="2">
        <f t="shared" si="55"/>
        <v>0</v>
      </c>
    </row>
    <row r="92" spans="1:120" ht="15" customHeight="1">
      <c r="A92" s="279" t="s">
        <v>231</v>
      </c>
      <c r="B92" s="280"/>
      <c r="C92" s="287" t="s">
        <v>317</v>
      </c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8"/>
      <c r="P92" s="271">
        <v>5</v>
      </c>
      <c r="Q92" s="269"/>
      <c r="R92" s="269">
        <v>4</v>
      </c>
      <c r="S92" s="269"/>
      <c r="T92" s="269"/>
      <c r="U92" s="269"/>
      <c r="V92" s="272"/>
      <c r="W92" s="273"/>
      <c r="X92" s="260">
        <v>7</v>
      </c>
      <c r="Y92" s="203"/>
      <c r="Z92" s="203">
        <f t="shared" si="86"/>
        <v>252</v>
      </c>
      <c r="AA92" s="203"/>
      <c r="AB92" s="203"/>
      <c r="AC92" s="225">
        <f t="shared" si="87"/>
        <v>136</v>
      </c>
      <c r="AD92" s="225"/>
      <c r="AE92" s="223"/>
      <c r="AF92" s="211">
        <v>68</v>
      </c>
      <c r="AG92" s="225"/>
      <c r="AH92" s="225">
        <v>34</v>
      </c>
      <c r="AI92" s="225"/>
      <c r="AJ92" s="225">
        <v>34</v>
      </c>
      <c r="AK92" s="225"/>
      <c r="AL92" s="239">
        <f t="shared" si="88"/>
        <v>116</v>
      </c>
      <c r="AM92" s="240"/>
      <c r="AN92" s="34"/>
      <c r="AO92" s="32"/>
      <c r="AP92" s="32"/>
      <c r="AQ92" s="29"/>
      <c r="AR92" s="32"/>
      <c r="AS92" s="24"/>
      <c r="AT92" s="32"/>
      <c r="AU92" s="32"/>
      <c r="AV92" s="32"/>
      <c r="AW92" s="29">
        <v>2</v>
      </c>
      <c r="AX92" s="32">
        <v>1</v>
      </c>
      <c r="AY92" s="24">
        <v>1</v>
      </c>
      <c r="AZ92" s="32">
        <v>2</v>
      </c>
      <c r="BA92" s="32">
        <v>1</v>
      </c>
      <c r="BB92" s="32">
        <v>1</v>
      </c>
      <c r="BC92" s="29"/>
      <c r="BD92" s="32"/>
      <c r="BE92" s="24"/>
      <c r="BF92" s="32"/>
      <c r="BG92" s="32"/>
      <c r="BH92" s="24"/>
      <c r="BI92" s="29"/>
      <c r="BJ92" s="32"/>
      <c r="BK92" s="50"/>
      <c r="BM92" s="55">
        <f t="shared" si="1"/>
        <v>50</v>
      </c>
      <c r="BN92">
        <f t="shared" si="2"/>
        <v>53.96825396825397</v>
      </c>
      <c r="BO92" s="139">
        <f t="shared" si="6"/>
        <v>0</v>
      </c>
      <c r="BP92" s="140">
        <f t="shared" si="7"/>
        <v>0</v>
      </c>
      <c r="BQ92" s="140">
        <f t="shared" si="8"/>
        <v>0</v>
      </c>
      <c r="BR92" s="141">
        <f t="shared" si="9"/>
        <v>0</v>
      </c>
      <c r="BS92" s="123">
        <f t="shared" si="10"/>
        <v>0</v>
      </c>
      <c r="BT92" s="124">
        <f t="shared" si="11"/>
        <v>0</v>
      </c>
      <c r="BU92" s="124">
        <f t="shared" si="12"/>
        <v>0</v>
      </c>
      <c r="BV92" s="125">
        <f t="shared" si="13"/>
        <v>0</v>
      </c>
      <c r="BW92" s="120">
        <f t="shared" si="14"/>
        <v>0</v>
      </c>
      <c r="BX92" s="121">
        <f t="shared" si="15"/>
        <v>0</v>
      </c>
      <c r="BY92" s="121">
        <f t="shared" si="16"/>
        <v>0</v>
      </c>
      <c r="BZ92" s="122">
        <f t="shared" si="17"/>
        <v>0</v>
      </c>
      <c r="CA92" s="162">
        <f t="shared" si="18"/>
        <v>0</v>
      </c>
      <c r="CB92" s="162">
        <f t="shared" si="19"/>
        <v>1</v>
      </c>
      <c r="CC92" s="162">
        <f t="shared" si="20"/>
        <v>0</v>
      </c>
      <c r="CD92" s="162">
        <f t="shared" si="21"/>
        <v>0</v>
      </c>
      <c r="CE92" s="139">
        <f t="shared" si="22"/>
        <v>1</v>
      </c>
      <c r="CF92" s="139">
        <f t="shared" si="23"/>
        <v>0</v>
      </c>
      <c r="CG92" s="139">
        <f t="shared" si="24"/>
        <v>0</v>
      </c>
      <c r="CH92" s="139">
        <f t="shared" si="25"/>
        <v>0</v>
      </c>
      <c r="CI92" s="123">
        <f t="shared" si="26"/>
        <v>0</v>
      </c>
      <c r="CJ92" s="123">
        <f t="shared" si="27"/>
        <v>0</v>
      </c>
      <c r="CK92" s="123">
        <f t="shared" si="28"/>
        <v>0</v>
      </c>
      <c r="CL92" s="123">
        <f t="shared" si="29"/>
        <v>0</v>
      </c>
      <c r="CM92" s="158">
        <f t="shared" si="30"/>
        <v>0</v>
      </c>
      <c r="CN92" s="158">
        <f t="shared" si="31"/>
        <v>0</v>
      </c>
      <c r="CO92" s="158">
        <f t="shared" si="32"/>
        <v>0</v>
      </c>
      <c r="CP92" s="158">
        <f t="shared" si="33"/>
        <v>0</v>
      </c>
      <c r="CQ92" s="162">
        <f t="shared" si="34"/>
        <v>0</v>
      </c>
      <c r="CR92" s="162">
        <f t="shared" si="35"/>
        <v>0</v>
      </c>
      <c r="CS92" s="162">
        <f t="shared" si="36"/>
        <v>0</v>
      </c>
      <c r="CT92" s="165">
        <f t="shared" si="37"/>
        <v>0</v>
      </c>
      <c r="CU92" s="102">
        <f t="shared" si="38"/>
        <v>1</v>
      </c>
      <c r="CV92" s="96">
        <f t="shared" si="39"/>
        <v>1</v>
      </c>
      <c r="CW92" s="96">
        <f t="shared" si="40"/>
        <v>0</v>
      </c>
      <c r="CX92" s="96">
        <f t="shared" si="41"/>
        <v>0</v>
      </c>
      <c r="CY92" s="103">
        <f t="shared" si="83"/>
        <v>2</v>
      </c>
      <c r="CZ92">
        <f t="shared" si="42"/>
        <v>3</v>
      </c>
      <c r="DA92" s="104">
        <f t="shared" si="84"/>
        <v>7</v>
      </c>
      <c r="DB92" s="2">
        <f t="shared" si="43"/>
        <v>4</v>
      </c>
      <c r="DC92" s="2">
        <f t="shared" si="85"/>
        <v>3</v>
      </c>
      <c r="DD92" s="2">
        <f t="shared" si="44"/>
        <v>4</v>
      </c>
      <c r="DE92" s="2">
        <f t="shared" si="45"/>
        <v>4</v>
      </c>
      <c r="DF92" s="105">
        <f t="shared" si="46"/>
        <v>7</v>
      </c>
      <c r="DG92" s="108">
        <f t="shared" si="47"/>
        <v>0</v>
      </c>
      <c r="DI92" s="2">
        <f t="shared" si="48"/>
        <v>0</v>
      </c>
      <c r="DJ92" s="2">
        <f t="shared" si="49"/>
        <v>0</v>
      </c>
      <c r="DK92" s="2">
        <f t="shared" si="50"/>
        <v>0</v>
      </c>
      <c r="DL92" s="2">
        <f t="shared" si="51"/>
        <v>3</v>
      </c>
      <c r="DM92" s="2">
        <f t="shared" si="52"/>
        <v>4</v>
      </c>
      <c r="DN92" s="2">
        <f t="shared" si="53"/>
        <v>0</v>
      </c>
      <c r="DO92" s="2">
        <f t="shared" si="54"/>
        <v>0</v>
      </c>
      <c r="DP92" s="2">
        <f t="shared" si="55"/>
        <v>0</v>
      </c>
    </row>
    <row r="93" spans="1:120" ht="24" customHeight="1">
      <c r="A93" s="279" t="s">
        <v>232</v>
      </c>
      <c r="B93" s="280"/>
      <c r="C93" s="287" t="s">
        <v>268</v>
      </c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8"/>
      <c r="P93" s="271"/>
      <c r="Q93" s="269"/>
      <c r="R93" s="269">
        <v>6</v>
      </c>
      <c r="S93" s="269"/>
      <c r="T93" s="269"/>
      <c r="U93" s="269"/>
      <c r="V93" s="272"/>
      <c r="W93" s="273"/>
      <c r="X93" s="260">
        <v>3</v>
      </c>
      <c r="Y93" s="203"/>
      <c r="Z93" s="203">
        <f t="shared" si="86"/>
        <v>108</v>
      </c>
      <c r="AA93" s="203"/>
      <c r="AB93" s="203"/>
      <c r="AC93" s="225">
        <f>AF93+AH93+AJ93</f>
        <v>50</v>
      </c>
      <c r="AD93" s="225"/>
      <c r="AE93" s="223"/>
      <c r="AF93" s="211">
        <v>34</v>
      </c>
      <c r="AG93" s="225"/>
      <c r="AH93" s="225"/>
      <c r="AI93" s="225"/>
      <c r="AJ93" s="225">
        <v>16</v>
      </c>
      <c r="AK93" s="225"/>
      <c r="AL93" s="239">
        <f t="shared" si="88"/>
        <v>58</v>
      </c>
      <c r="AM93" s="240"/>
      <c r="AN93" s="34"/>
      <c r="AO93" s="32"/>
      <c r="AP93" s="32"/>
      <c r="AQ93" s="42"/>
      <c r="AR93" s="31"/>
      <c r="AS93" s="41"/>
      <c r="AT93" s="31"/>
      <c r="AU93" s="31"/>
      <c r="AV93" s="31"/>
      <c r="AW93" s="42"/>
      <c r="AX93" s="31"/>
      <c r="AY93" s="41"/>
      <c r="AZ93" s="31"/>
      <c r="BA93" s="31"/>
      <c r="BB93" s="31"/>
      <c r="BC93" s="29">
        <v>2</v>
      </c>
      <c r="BD93" s="32">
        <v>0</v>
      </c>
      <c r="BE93" s="24">
        <v>1</v>
      </c>
      <c r="BF93" s="192"/>
      <c r="BG93" s="192"/>
      <c r="BH93" s="192"/>
      <c r="BI93" s="29"/>
      <c r="BJ93" s="32"/>
      <c r="BK93" s="50"/>
      <c r="BM93" s="55">
        <f t="shared" si="1"/>
        <v>68</v>
      </c>
      <c r="BN93">
        <f t="shared" si="2"/>
        <v>46.2962962962963</v>
      </c>
      <c r="BO93" s="139">
        <f t="shared" si="6"/>
        <v>0</v>
      </c>
      <c r="BP93" s="140">
        <f t="shared" si="7"/>
        <v>0</v>
      </c>
      <c r="BQ93" s="140">
        <f t="shared" si="8"/>
        <v>0</v>
      </c>
      <c r="BR93" s="141">
        <f t="shared" si="9"/>
        <v>0</v>
      </c>
      <c r="BS93" s="123">
        <f t="shared" si="10"/>
        <v>0</v>
      </c>
      <c r="BT93" s="124">
        <f t="shared" si="11"/>
        <v>0</v>
      </c>
      <c r="BU93" s="124">
        <f t="shared" si="12"/>
        <v>0</v>
      </c>
      <c r="BV93" s="125">
        <f t="shared" si="13"/>
        <v>0</v>
      </c>
      <c r="BW93" s="120">
        <f t="shared" si="14"/>
        <v>0</v>
      </c>
      <c r="BX93" s="121">
        <f t="shared" si="15"/>
        <v>0</v>
      </c>
      <c r="BY93" s="121">
        <f t="shared" si="16"/>
        <v>0</v>
      </c>
      <c r="BZ93" s="122">
        <f t="shared" si="17"/>
        <v>0</v>
      </c>
      <c r="CA93" s="162">
        <f t="shared" si="18"/>
        <v>0</v>
      </c>
      <c r="CB93" s="162">
        <f t="shared" si="19"/>
        <v>0</v>
      </c>
      <c r="CC93" s="162">
        <f t="shared" si="20"/>
        <v>0</v>
      </c>
      <c r="CD93" s="162">
        <f t="shared" si="21"/>
        <v>0</v>
      </c>
      <c r="CE93" s="139">
        <f t="shared" si="22"/>
        <v>0</v>
      </c>
      <c r="CF93" s="139">
        <f t="shared" si="23"/>
        <v>0</v>
      </c>
      <c r="CG93" s="139">
        <f t="shared" si="24"/>
        <v>0</v>
      </c>
      <c r="CH93" s="139">
        <f t="shared" si="25"/>
        <v>0</v>
      </c>
      <c r="CI93" s="123">
        <f t="shared" si="26"/>
        <v>0</v>
      </c>
      <c r="CJ93" s="123">
        <f t="shared" si="27"/>
        <v>1</v>
      </c>
      <c r="CK93" s="123">
        <f t="shared" si="28"/>
        <v>0</v>
      </c>
      <c r="CL93" s="123">
        <f t="shared" si="29"/>
        <v>0</v>
      </c>
      <c r="CM93" s="158">
        <f t="shared" si="30"/>
        <v>0</v>
      </c>
      <c r="CN93" s="158">
        <f t="shared" si="31"/>
        <v>0</v>
      </c>
      <c r="CO93" s="158">
        <f t="shared" si="32"/>
        <v>0</v>
      </c>
      <c r="CP93" s="158">
        <f t="shared" si="33"/>
        <v>0</v>
      </c>
      <c r="CQ93" s="162">
        <f t="shared" si="34"/>
        <v>0</v>
      </c>
      <c r="CR93" s="162">
        <f t="shared" si="35"/>
        <v>0</v>
      </c>
      <c r="CS93" s="162">
        <f t="shared" si="36"/>
        <v>0</v>
      </c>
      <c r="CT93" s="165">
        <f t="shared" si="37"/>
        <v>0</v>
      </c>
      <c r="CU93" s="102">
        <f t="shared" si="38"/>
        <v>0</v>
      </c>
      <c r="CV93" s="96">
        <f t="shared" si="39"/>
        <v>1</v>
      </c>
      <c r="CW93" s="96">
        <f t="shared" si="40"/>
        <v>0</v>
      </c>
      <c r="CX93" s="96">
        <f t="shared" si="41"/>
        <v>0</v>
      </c>
      <c r="CY93" s="103">
        <f t="shared" si="83"/>
        <v>1</v>
      </c>
      <c r="CZ93">
        <f t="shared" si="42"/>
        <v>3</v>
      </c>
      <c r="DA93" s="104">
        <f t="shared" si="84"/>
        <v>3</v>
      </c>
      <c r="DB93" s="2">
        <f t="shared" si="43"/>
        <v>4</v>
      </c>
      <c r="DC93" s="2">
        <f t="shared" si="85"/>
        <v>3</v>
      </c>
      <c r="DD93" s="2">
        <f t="shared" si="44"/>
        <v>4</v>
      </c>
      <c r="DE93" s="2">
        <f t="shared" si="45"/>
        <v>4</v>
      </c>
      <c r="DF93" s="105">
        <f t="shared" si="46"/>
        <v>3</v>
      </c>
      <c r="DG93" s="108">
        <f t="shared" si="47"/>
        <v>0</v>
      </c>
      <c r="DI93" s="2">
        <f t="shared" si="48"/>
        <v>0</v>
      </c>
      <c r="DJ93" s="2">
        <f t="shared" si="49"/>
        <v>0</v>
      </c>
      <c r="DK93" s="2">
        <f t="shared" si="50"/>
        <v>0</v>
      </c>
      <c r="DL93" s="2">
        <f t="shared" si="51"/>
        <v>0</v>
      </c>
      <c r="DM93" s="2">
        <f t="shared" si="52"/>
        <v>0</v>
      </c>
      <c r="DN93" s="2">
        <f>$DB93*CI93+CJ93*$DC93+$DD93*CK93+CL93*$DE93</f>
        <v>3</v>
      </c>
      <c r="DO93" s="2">
        <f>$DB93*CM93+CN93*$DC93+$DD93*CO93+CP93*$DE93</f>
        <v>0</v>
      </c>
      <c r="DP93" s="2">
        <f t="shared" si="55"/>
        <v>0</v>
      </c>
    </row>
    <row r="94" spans="1:120" ht="25.5" customHeight="1">
      <c r="A94" s="279" t="s">
        <v>233</v>
      </c>
      <c r="B94" s="280"/>
      <c r="C94" s="287" t="s">
        <v>315</v>
      </c>
      <c r="D94" s="287"/>
      <c r="E94" s="287"/>
      <c r="F94" s="287"/>
      <c r="G94" s="287"/>
      <c r="H94" s="287"/>
      <c r="I94" s="287"/>
      <c r="J94" s="287"/>
      <c r="K94" s="287"/>
      <c r="L94" s="287"/>
      <c r="M94" s="287"/>
      <c r="N94" s="287"/>
      <c r="O94" s="288"/>
      <c r="P94" s="271">
        <v>3</v>
      </c>
      <c r="Q94" s="269"/>
      <c r="R94" s="269"/>
      <c r="S94" s="269"/>
      <c r="T94" s="269"/>
      <c r="U94" s="269"/>
      <c r="V94" s="272"/>
      <c r="W94" s="273"/>
      <c r="X94" s="260">
        <v>4</v>
      </c>
      <c r="Y94" s="203"/>
      <c r="Z94" s="203">
        <f t="shared" si="86"/>
        <v>144</v>
      </c>
      <c r="AA94" s="203"/>
      <c r="AB94" s="203"/>
      <c r="AC94" s="225">
        <f>AF94+AH94+AJ94</f>
        <v>50</v>
      </c>
      <c r="AD94" s="225"/>
      <c r="AE94" s="223"/>
      <c r="AF94" s="211">
        <v>34</v>
      </c>
      <c r="AG94" s="225"/>
      <c r="AH94" s="225">
        <v>16</v>
      </c>
      <c r="AI94" s="225"/>
      <c r="AJ94" s="225"/>
      <c r="AK94" s="225"/>
      <c r="AL94" s="239">
        <f t="shared" si="88"/>
        <v>94</v>
      </c>
      <c r="AM94" s="240"/>
      <c r="AN94" s="34"/>
      <c r="AO94" s="32"/>
      <c r="AP94" s="32"/>
      <c r="AQ94" s="29"/>
      <c r="AR94" s="32"/>
      <c r="AS94" s="24"/>
      <c r="AT94" s="32">
        <v>2</v>
      </c>
      <c r="AU94" s="32">
        <v>1</v>
      </c>
      <c r="AV94" s="32">
        <v>0</v>
      </c>
      <c r="AW94" s="29"/>
      <c r="AX94" s="32"/>
      <c r="AY94" s="24"/>
      <c r="AZ94" s="32"/>
      <c r="BA94" s="32"/>
      <c r="BB94" s="32"/>
      <c r="BC94" s="29"/>
      <c r="BD94" s="32"/>
      <c r="BE94" s="24"/>
      <c r="BF94" s="32"/>
      <c r="BG94" s="32"/>
      <c r="BH94" s="24"/>
      <c r="BI94" s="29"/>
      <c r="BJ94" s="32"/>
      <c r="BK94" s="50"/>
      <c r="BM94" s="55">
        <f t="shared" si="1"/>
        <v>68</v>
      </c>
      <c r="BN94">
        <f t="shared" si="2"/>
        <v>34.72222222222222</v>
      </c>
      <c r="BO94" s="139">
        <f t="shared" si="6"/>
        <v>0</v>
      </c>
      <c r="BP94" s="140">
        <f t="shared" si="7"/>
        <v>0</v>
      </c>
      <c r="BQ94" s="140">
        <f t="shared" si="8"/>
        <v>0</v>
      </c>
      <c r="BR94" s="141">
        <f t="shared" si="9"/>
        <v>0</v>
      </c>
      <c r="BS94" s="123">
        <f t="shared" si="10"/>
        <v>0</v>
      </c>
      <c r="BT94" s="124">
        <f t="shared" si="11"/>
        <v>0</v>
      </c>
      <c r="BU94" s="124">
        <f t="shared" si="12"/>
        <v>0</v>
      </c>
      <c r="BV94" s="125">
        <f t="shared" si="13"/>
        <v>0</v>
      </c>
      <c r="BW94" s="120">
        <f t="shared" si="14"/>
        <v>1</v>
      </c>
      <c r="BX94" s="121">
        <f t="shared" si="15"/>
        <v>0</v>
      </c>
      <c r="BY94" s="121">
        <f t="shared" si="16"/>
        <v>0</v>
      </c>
      <c r="BZ94" s="122">
        <f t="shared" si="17"/>
        <v>0</v>
      </c>
      <c r="CA94" s="162">
        <f t="shared" si="18"/>
        <v>0</v>
      </c>
      <c r="CB94" s="162">
        <f t="shared" si="19"/>
        <v>0</v>
      </c>
      <c r="CC94" s="162">
        <f t="shared" si="20"/>
        <v>0</v>
      </c>
      <c r="CD94" s="162">
        <f t="shared" si="21"/>
        <v>0</v>
      </c>
      <c r="CE94" s="139">
        <f t="shared" si="22"/>
        <v>0</v>
      </c>
      <c r="CF94" s="139">
        <f t="shared" si="23"/>
        <v>0</v>
      </c>
      <c r="CG94" s="139">
        <f t="shared" si="24"/>
        <v>0</v>
      </c>
      <c r="CH94" s="139">
        <f t="shared" si="25"/>
        <v>0</v>
      </c>
      <c r="CI94" s="123">
        <f t="shared" si="26"/>
        <v>0</v>
      </c>
      <c r="CJ94" s="123">
        <f t="shared" si="27"/>
        <v>0</v>
      </c>
      <c r="CK94" s="123">
        <f t="shared" si="28"/>
        <v>0</v>
      </c>
      <c r="CL94" s="123">
        <f t="shared" si="29"/>
        <v>0</v>
      </c>
      <c r="CM94" s="158">
        <f t="shared" si="30"/>
        <v>0</v>
      </c>
      <c r="CN94" s="158">
        <f t="shared" si="31"/>
        <v>0</v>
      </c>
      <c r="CO94" s="158">
        <f t="shared" si="32"/>
        <v>0</v>
      </c>
      <c r="CP94" s="158">
        <f t="shared" si="33"/>
        <v>0</v>
      </c>
      <c r="CQ94" s="162">
        <f t="shared" si="34"/>
        <v>0</v>
      </c>
      <c r="CR94" s="162">
        <f t="shared" si="35"/>
        <v>0</v>
      </c>
      <c r="CS94" s="162">
        <f t="shared" si="36"/>
        <v>0</v>
      </c>
      <c r="CT94" s="165">
        <f t="shared" si="37"/>
        <v>0</v>
      </c>
      <c r="CU94" s="102">
        <f t="shared" si="38"/>
        <v>1</v>
      </c>
      <c r="CV94" s="96">
        <f t="shared" si="39"/>
        <v>0</v>
      </c>
      <c r="CW94" s="96">
        <f t="shared" si="40"/>
        <v>0</v>
      </c>
      <c r="CX94" s="96">
        <f t="shared" si="41"/>
        <v>0</v>
      </c>
      <c r="CY94" s="103">
        <f t="shared" si="83"/>
        <v>1</v>
      </c>
      <c r="CZ94">
        <f t="shared" si="42"/>
        <v>4</v>
      </c>
      <c r="DA94" s="104">
        <f t="shared" si="84"/>
        <v>4</v>
      </c>
      <c r="DB94" s="2">
        <f t="shared" si="43"/>
        <v>4</v>
      </c>
      <c r="DC94" s="2">
        <f t="shared" si="85"/>
        <v>4</v>
      </c>
      <c r="DD94" s="2">
        <f t="shared" si="44"/>
        <v>4</v>
      </c>
      <c r="DE94" s="2">
        <f t="shared" si="45"/>
        <v>4</v>
      </c>
      <c r="DF94" s="105">
        <f t="shared" si="46"/>
        <v>4</v>
      </c>
      <c r="DG94" s="108">
        <f t="shared" si="47"/>
        <v>0</v>
      </c>
      <c r="DI94" s="2">
        <f t="shared" si="48"/>
        <v>0</v>
      </c>
      <c r="DJ94" s="2">
        <f t="shared" si="49"/>
        <v>0</v>
      </c>
      <c r="DK94" s="2">
        <f t="shared" si="50"/>
        <v>4</v>
      </c>
      <c r="DL94" s="2">
        <f t="shared" si="51"/>
        <v>0</v>
      </c>
      <c r="DM94" s="2">
        <f t="shared" si="52"/>
        <v>0</v>
      </c>
      <c r="DN94" s="2">
        <f>$DB94*CI94+CJ94*$DC94+$DD94*CK94+CL94*$DE94</f>
        <v>0</v>
      </c>
      <c r="DO94" s="2">
        <f>$DB94*CM94+CN94*$DC94+$DD94*CO94+CP94*$DE94</f>
        <v>0</v>
      </c>
      <c r="DP94" s="2">
        <f t="shared" si="55"/>
        <v>0</v>
      </c>
    </row>
    <row r="95" spans="1:120" ht="12.75" customHeight="1">
      <c r="A95" s="279" t="s">
        <v>234</v>
      </c>
      <c r="B95" s="280"/>
      <c r="C95" s="287" t="s">
        <v>355</v>
      </c>
      <c r="D95" s="287"/>
      <c r="E95" s="287"/>
      <c r="F95" s="287"/>
      <c r="G95" s="287"/>
      <c r="H95" s="287"/>
      <c r="I95" s="287"/>
      <c r="J95" s="287"/>
      <c r="K95" s="287"/>
      <c r="L95" s="287"/>
      <c r="M95" s="287"/>
      <c r="N95" s="287"/>
      <c r="O95" s="288"/>
      <c r="P95" s="271"/>
      <c r="Q95" s="269"/>
      <c r="R95" s="269">
        <v>5</v>
      </c>
      <c r="S95" s="269"/>
      <c r="T95" s="269"/>
      <c r="U95" s="269"/>
      <c r="V95" s="272"/>
      <c r="W95" s="273"/>
      <c r="X95" s="211">
        <v>3</v>
      </c>
      <c r="Y95" s="225"/>
      <c r="Z95" s="203">
        <f t="shared" si="86"/>
        <v>108</v>
      </c>
      <c r="AA95" s="203"/>
      <c r="AB95" s="203"/>
      <c r="AC95" s="225">
        <f t="shared" si="87"/>
        <v>32</v>
      </c>
      <c r="AD95" s="225"/>
      <c r="AE95" s="223"/>
      <c r="AF95" s="211">
        <v>16</v>
      </c>
      <c r="AG95" s="225"/>
      <c r="AH95" s="225">
        <v>16</v>
      </c>
      <c r="AI95" s="225"/>
      <c r="AJ95" s="225"/>
      <c r="AK95" s="225"/>
      <c r="AL95" s="239">
        <f t="shared" si="88"/>
        <v>76</v>
      </c>
      <c r="AM95" s="240"/>
      <c r="AN95" s="34"/>
      <c r="AO95" s="32"/>
      <c r="AP95" s="32"/>
      <c r="AQ95" s="42"/>
      <c r="AR95" s="31"/>
      <c r="AS95" s="41"/>
      <c r="AT95" s="31"/>
      <c r="AU95" s="31"/>
      <c r="AV95" s="31"/>
      <c r="AW95" s="42"/>
      <c r="AX95" s="31"/>
      <c r="AY95" s="41"/>
      <c r="AZ95" s="42">
        <v>1</v>
      </c>
      <c r="BA95" s="31">
        <v>1</v>
      </c>
      <c r="BB95" s="41">
        <v>0</v>
      </c>
      <c r="BC95" s="184"/>
      <c r="BD95" s="185"/>
      <c r="BE95" s="186"/>
      <c r="BF95" s="31"/>
      <c r="BG95" s="31"/>
      <c r="BH95" s="31"/>
      <c r="BI95" s="29"/>
      <c r="BJ95" s="32"/>
      <c r="BK95" s="50"/>
      <c r="BM95" s="55">
        <f t="shared" si="1"/>
        <v>50</v>
      </c>
      <c r="BN95">
        <f t="shared" si="2"/>
        <v>29.629629629629626</v>
      </c>
      <c r="BO95" s="139">
        <f t="shared" si="6"/>
        <v>0</v>
      </c>
      <c r="BP95" s="140">
        <f t="shared" si="7"/>
        <v>0</v>
      </c>
      <c r="BQ95" s="140">
        <f t="shared" si="8"/>
        <v>0</v>
      </c>
      <c r="BR95" s="141">
        <f t="shared" si="9"/>
        <v>0</v>
      </c>
      <c r="BS95" s="123">
        <f t="shared" si="10"/>
        <v>0</v>
      </c>
      <c r="BT95" s="124">
        <f t="shared" si="11"/>
        <v>0</v>
      </c>
      <c r="BU95" s="124">
        <f t="shared" si="12"/>
        <v>0</v>
      </c>
      <c r="BV95" s="125">
        <f t="shared" si="13"/>
        <v>0</v>
      </c>
      <c r="BW95" s="120">
        <f t="shared" si="14"/>
        <v>0</v>
      </c>
      <c r="BX95" s="121">
        <f t="shared" si="15"/>
        <v>0</v>
      </c>
      <c r="BY95" s="121">
        <f t="shared" si="16"/>
        <v>0</v>
      </c>
      <c r="BZ95" s="122">
        <f t="shared" si="17"/>
        <v>0</v>
      </c>
      <c r="CA95" s="162">
        <f t="shared" si="18"/>
        <v>0</v>
      </c>
      <c r="CB95" s="162">
        <f t="shared" si="19"/>
        <v>0</v>
      </c>
      <c r="CC95" s="162">
        <f t="shared" si="20"/>
        <v>0</v>
      </c>
      <c r="CD95" s="162">
        <f t="shared" si="21"/>
        <v>0</v>
      </c>
      <c r="CE95" s="139">
        <f t="shared" si="22"/>
        <v>0</v>
      </c>
      <c r="CF95" s="139">
        <f t="shared" si="23"/>
        <v>1</v>
      </c>
      <c r="CG95" s="139">
        <f t="shared" si="24"/>
        <v>0</v>
      </c>
      <c r="CH95" s="139">
        <f t="shared" si="25"/>
        <v>0</v>
      </c>
      <c r="CI95" s="123">
        <f t="shared" si="26"/>
        <v>0</v>
      </c>
      <c r="CJ95" s="123">
        <f t="shared" si="27"/>
        <v>0</v>
      </c>
      <c r="CK95" s="123">
        <f t="shared" si="28"/>
        <v>0</v>
      </c>
      <c r="CL95" s="123">
        <f t="shared" si="29"/>
        <v>0</v>
      </c>
      <c r="CM95" s="158">
        <f t="shared" si="30"/>
        <v>0</v>
      </c>
      <c r="CN95" s="158">
        <f t="shared" si="31"/>
        <v>0</v>
      </c>
      <c r="CO95" s="158">
        <f t="shared" si="32"/>
        <v>0</v>
      </c>
      <c r="CP95" s="158">
        <f t="shared" si="33"/>
        <v>0</v>
      </c>
      <c r="CQ95" s="162">
        <f t="shared" si="34"/>
        <v>0</v>
      </c>
      <c r="CR95" s="162">
        <f t="shared" si="35"/>
        <v>0</v>
      </c>
      <c r="CS95" s="162">
        <f t="shared" si="36"/>
        <v>0</v>
      </c>
      <c r="CT95" s="165">
        <f t="shared" si="37"/>
        <v>0</v>
      </c>
      <c r="CU95" s="102">
        <f t="shared" si="38"/>
        <v>0</v>
      </c>
      <c r="CV95" s="96">
        <f t="shared" si="39"/>
        <v>1</v>
      </c>
      <c r="CW95" s="96">
        <f t="shared" si="40"/>
        <v>0</v>
      </c>
      <c r="CX95" s="96">
        <f t="shared" si="41"/>
        <v>0</v>
      </c>
      <c r="CY95" s="103">
        <f t="shared" si="83"/>
        <v>1</v>
      </c>
      <c r="CZ95">
        <f t="shared" si="42"/>
        <v>3</v>
      </c>
      <c r="DA95" s="104">
        <f t="shared" si="84"/>
        <v>3</v>
      </c>
      <c r="DB95" s="2">
        <f t="shared" si="43"/>
        <v>4</v>
      </c>
      <c r="DC95" s="2">
        <f t="shared" si="85"/>
        <v>3</v>
      </c>
      <c r="DD95" s="2">
        <f t="shared" si="44"/>
        <v>4</v>
      </c>
      <c r="DE95" s="2">
        <f t="shared" si="45"/>
        <v>4</v>
      </c>
      <c r="DF95" s="105">
        <f t="shared" si="46"/>
        <v>3</v>
      </c>
      <c r="DG95" s="108">
        <f t="shared" si="47"/>
        <v>0</v>
      </c>
      <c r="DI95" s="2">
        <f t="shared" si="48"/>
        <v>0</v>
      </c>
      <c r="DJ95" s="2">
        <f t="shared" si="49"/>
        <v>0</v>
      </c>
      <c r="DK95" s="2">
        <f t="shared" si="50"/>
        <v>0</v>
      </c>
      <c r="DL95" s="2">
        <f t="shared" si="51"/>
        <v>0</v>
      </c>
      <c r="DM95" s="2">
        <f t="shared" si="52"/>
        <v>3</v>
      </c>
      <c r="DN95" s="2">
        <f t="shared" si="53"/>
        <v>0</v>
      </c>
      <c r="DO95" s="2">
        <f t="shared" si="54"/>
        <v>0</v>
      </c>
      <c r="DP95" s="2">
        <f t="shared" si="55"/>
        <v>0</v>
      </c>
    </row>
    <row r="96" spans="1:120" ht="13.5" customHeight="1">
      <c r="A96" s="279" t="s">
        <v>235</v>
      </c>
      <c r="B96" s="280"/>
      <c r="C96" s="287" t="s">
        <v>267</v>
      </c>
      <c r="D96" s="287"/>
      <c r="E96" s="287"/>
      <c r="F96" s="287"/>
      <c r="G96" s="287"/>
      <c r="H96" s="287"/>
      <c r="I96" s="287"/>
      <c r="J96" s="287"/>
      <c r="K96" s="287"/>
      <c r="L96" s="287"/>
      <c r="M96" s="287"/>
      <c r="N96" s="287"/>
      <c r="O96" s="288"/>
      <c r="P96" s="271">
        <v>7</v>
      </c>
      <c r="Q96" s="269"/>
      <c r="R96" s="269"/>
      <c r="S96" s="269"/>
      <c r="T96" s="269"/>
      <c r="U96" s="269"/>
      <c r="V96" s="272"/>
      <c r="W96" s="273"/>
      <c r="X96" s="211">
        <v>3</v>
      </c>
      <c r="Y96" s="225"/>
      <c r="Z96" s="203">
        <f t="shared" si="86"/>
        <v>108</v>
      </c>
      <c r="AA96" s="203"/>
      <c r="AB96" s="203"/>
      <c r="AC96" s="225">
        <f t="shared" si="87"/>
        <v>44</v>
      </c>
      <c r="AD96" s="225"/>
      <c r="AE96" s="223"/>
      <c r="AF96" s="211">
        <v>30</v>
      </c>
      <c r="AG96" s="225"/>
      <c r="AH96" s="225">
        <v>14</v>
      </c>
      <c r="AI96" s="225"/>
      <c r="AJ96" s="225"/>
      <c r="AK96" s="225"/>
      <c r="AL96" s="239">
        <f t="shared" si="88"/>
        <v>64</v>
      </c>
      <c r="AM96" s="240"/>
      <c r="AN96" s="34"/>
      <c r="AO96" s="32"/>
      <c r="AP96" s="32"/>
      <c r="AQ96" s="29"/>
      <c r="AR96" s="32"/>
      <c r="AS96" s="24"/>
      <c r="AT96" s="32"/>
      <c r="AU96" s="32"/>
      <c r="AV96" s="32"/>
      <c r="AW96" s="29"/>
      <c r="AX96" s="32"/>
      <c r="AY96" s="24"/>
      <c r="AZ96" s="32"/>
      <c r="BA96" s="32"/>
      <c r="BB96" s="32"/>
      <c r="BC96" s="29"/>
      <c r="BD96" s="32"/>
      <c r="BE96" s="24"/>
      <c r="BF96" s="29">
        <v>2</v>
      </c>
      <c r="BG96" s="32">
        <v>1</v>
      </c>
      <c r="BH96" s="32">
        <v>0</v>
      </c>
      <c r="BI96" s="184"/>
      <c r="BJ96" s="185"/>
      <c r="BK96" s="193"/>
      <c r="BM96" s="55">
        <f t="shared" si="1"/>
        <v>68.18181818181817</v>
      </c>
      <c r="BN96">
        <f t="shared" si="2"/>
        <v>40.74074074074074</v>
      </c>
      <c r="BO96" s="139">
        <f t="shared" si="6"/>
        <v>0</v>
      </c>
      <c r="BP96" s="140">
        <f t="shared" si="7"/>
        <v>0</v>
      </c>
      <c r="BQ96" s="140">
        <f t="shared" si="8"/>
        <v>0</v>
      </c>
      <c r="BR96" s="141">
        <f t="shared" si="9"/>
        <v>0</v>
      </c>
      <c r="BS96" s="123">
        <f t="shared" si="10"/>
        <v>0</v>
      </c>
      <c r="BT96" s="124">
        <f t="shared" si="11"/>
        <v>0</v>
      </c>
      <c r="BU96" s="124">
        <f t="shared" si="12"/>
        <v>0</v>
      </c>
      <c r="BV96" s="125">
        <f t="shared" si="13"/>
        <v>0</v>
      </c>
      <c r="BW96" s="120">
        <f t="shared" si="14"/>
        <v>0</v>
      </c>
      <c r="BX96" s="121">
        <f t="shared" si="15"/>
        <v>0</v>
      </c>
      <c r="BY96" s="121">
        <f t="shared" si="16"/>
        <v>0</v>
      </c>
      <c r="BZ96" s="122">
        <f t="shared" si="17"/>
        <v>0</v>
      </c>
      <c r="CA96" s="162">
        <f t="shared" si="18"/>
        <v>0</v>
      </c>
      <c r="CB96" s="162">
        <f t="shared" si="19"/>
        <v>0</v>
      </c>
      <c r="CC96" s="162">
        <f t="shared" si="20"/>
        <v>0</v>
      </c>
      <c r="CD96" s="162">
        <f t="shared" si="21"/>
        <v>0</v>
      </c>
      <c r="CE96" s="139">
        <f t="shared" si="22"/>
        <v>0</v>
      </c>
      <c r="CF96" s="139">
        <f t="shared" si="23"/>
        <v>0</v>
      </c>
      <c r="CG96" s="139">
        <f t="shared" si="24"/>
        <v>0</v>
      </c>
      <c r="CH96" s="139">
        <f t="shared" si="25"/>
        <v>0</v>
      </c>
      <c r="CI96" s="123">
        <f t="shared" si="26"/>
        <v>0</v>
      </c>
      <c r="CJ96" s="123">
        <f t="shared" si="27"/>
        <v>0</v>
      </c>
      <c r="CK96" s="123">
        <f t="shared" si="28"/>
        <v>0</v>
      </c>
      <c r="CL96" s="123">
        <f t="shared" si="29"/>
        <v>0</v>
      </c>
      <c r="CM96" s="158">
        <f t="shared" si="30"/>
        <v>1</v>
      </c>
      <c r="CN96" s="158">
        <f t="shared" si="31"/>
        <v>0</v>
      </c>
      <c r="CO96" s="158">
        <f t="shared" si="32"/>
        <v>0</v>
      </c>
      <c r="CP96" s="158">
        <f t="shared" si="33"/>
        <v>0</v>
      </c>
      <c r="CQ96" s="162">
        <f t="shared" si="34"/>
        <v>0</v>
      </c>
      <c r="CR96" s="162">
        <f t="shared" si="35"/>
        <v>0</v>
      </c>
      <c r="CS96" s="162">
        <f t="shared" si="36"/>
        <v>0</v>
      </c>
      <c r="CT96" s="165">
        <f t="shared" si="37"/>
        <v>0</v>
      </c>
      <c r="CU96" s="102">
        <f t="shared" si="38"/>
        <v>1</v>
      </c>
      <c r="CV96" s="96">
        <f t="shared" si="39"/>
        <v>0</v>
      </c>
      <c r="CW96" s="96">
        <f t="shared" si="40"/>
        <v>0</v>
      </c>
      <c r="CX96" s="96">
        <f t="shared" si="41"/>
        <v>0</v>
      </c>
      <c r="CY96" s="103">
        <f t="shared" si="83"/>
        <v>1</v>
      </c>
      <c r="CZ96">
        <f t="shared" si="42"/>
        <v>3</v>
      </c>
      <c r="DA96" s="104">
        <f t="shared" si="84"/>
        <v>3</v>
      </c>
      <c r="DB96" s="2">
        <f t="shared" si="43"/>
        <v>3</v>
      </c>
      <c r="DC96" s="2">
        <f t="shared" si="85"/>
        <v>3</v>
      </c>
      <c r="DD96" s="2">
        <f t="shared" si="44"/>
        <v>3</v>
      </c>
      <c r="DE96" s="2">
        <f t="shared" si="45"/>
        <v>3</v>
      </c>
      <c r="DF96" s="105">
        <f t="shared" si="46"/>
        <v>3</v>
      </c>
      <c r="DG96" s="108">
        <f t="shared" si="47"/>
        <v>0</v>
      </c>
      <c r="DI96" s="2">
        <f t="shared" si="48"/>
        <v>0</v>
      </c>
      <c r="DJ96" s="2">
        <f t="shared" si="49"/>
        <v>0</v>
      </c>
      <c r="DK96" s="2">
        <f t="shared" si="50"/>
        <v>0</v>
      </c>
      <c r="DL96" s="2">
        <f t="shared" si="51"/>
        <v>0</v>
      </c>
      <c r="DM96" s="2">
        <f t="shared" si="52"/>
        <v>0</v>
      </c>
      <c r="DN96" s="2">
        <f t="shared" si="53"/>
        <v>0</v>
      </c>
      <c r="DO96" s="2">
        <f t="shared" si="54"/>
        <v>3</v>
      </c>
      <c r="DP96" s="2">
        <f t="shared" si="55"/>
        <v>0</v>
      </c>
    </row>
    <row r="97" spans="1:120" ht="12.75" hidden="1">
      <c r="A97" s="279" t="s">
        <v>236</v>
      </c>
      <c r="B97" s="280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26"/>
      <c r="P97" s="211"/>
      <c r="Q97" s="225"/>
      <c r="R97" s="225"/>
      <c r="S97" s="225"/>
      <c r="T97" s="225"/>
      <c r="U97" s="225"/>
      <c r="V97" s="285"/>
      <c r="W97" s="286"/>
      <c r="X97" s="211"/>
      <c r="Y97" s="225"/>
      <c r="Z97" s="203">
        <f t="shared" si="86"/>
        <v>0</v>
      </c>
      <c r="AA97" s="203"/>
      <c r="AB97" s="203"/>
      <c r="AC97" s="225">
        <f t="shared" si="87"/>
        <v>0</v>
      </c>
      <c r="AD97" s="225"/>
      <c r="AE97" s="223"/>
      <c r="AF97" s="211"/>
      <c r="AG97" s="225"/>
      <c r="AH97" s="225"/>
      <c r="AI97" s="225"/>
      <c r="AJ97" s="225"/>
      <c r="AK97" s="225"/>
      <c r="AL97" s="239">
        <f t="shared" si="88"/>
        <v>0</v>
      </c>
      <c r="AM97" s="240"/>
      <c r="AN97" s="34"/>
      <c r="AO97" s="32"/>
      <c r="AP97" s="32"/>
      <c r="AQ97" s="29"/>
      <c r="AR97" s="32"/>
      <c r="AS97" s="24"/>
      <c r="AT97" s="32"/>
      <c r="AU97" s="32"/>
      <c r="AV97" s="32"/>
      <c r="AW97" s="29"/>
      <c r="AX97" s="32"/>
      <c r="AY97" s="24"/>
      <c r="AZ97" s="32"/>
      <c r="BA97" s="32"/>
      <c r="BB97" s="32"/>
      <c r="BC97" s="29"/>
      <c r="BD97" s="32"/>
      <c r="BE97" s="24"/>
      <c r="BF97" s="32"/>
      <c r="BG97" s="32"/>
      <c r="BH97" s="24"/>
      <c r="BI97" s="29"/>
      <c r="BJ97" s="32"/>
      <c r="BK97" s="50"/>
      <c r="BM97" s="55" t="e">
        <f t="shared" si="1"/>
        <v>#DIV/0!</v>
      </c>
      <c r="BN97" t="e">
        <f t="shared" si="2"/>
        <v>#DIV/0!</v>
      </c>
      <c r="BO97" s="139">
        <f t="shared" si="6"/>
        <v>0</v>
      </c>
      <c r="BP97" s="140">
        <f t="shared" si="7"/>
        <v>0</v>
      </c>
      <c r="BQ97" s="140">
        <f t="shared" si="8"/>
        <v>0</v>
      </c>
      <c r="BR97" s="141">
        <f t="shared" si="9"/>
        <v>0</v>
      </c>
      <c r="BS97" s="123">
        <f t="shared" si="10"/>
        <v>0</v>
      </c>
      <c r="BT97" s="124">
        <f t="shared" si="11"/>
        <v>0</v>
      </c>
      <c r="BU97" s="124">
        <f t="shared" si="12"/>
        <v>0</v>
      </c>
      <c r="BV97" s="125">
        <f t="shared" si="13"/>
        <v>0</v>
      </c>
      <c r="BW97" s="120">
        <f t="shared" si="14"/>
        <v>0</v>
      </c>
      <c r="BX97" s="121">
        <f t="shared" si="15"/>
        <v>0</v>
      </c>
      <c r="BY97" s="121">
        <f t="shared" si="16"/>
        <v>0</v>
      </c>
      <c r="BZ97" s="122">
        <f t="shared" si="17"/>
        <v>0</v>
      </c>
      <c r="CA97" s="162">
        <f t="shared" si="18"/>
        <v>0</v>
      </c>
      <c r="CB97" s="162">
        <f t="shared" si="19"/>
        <v>0</v>
      </c>
      <c r="CC97" s="162">
        <f t="shared" si="20"/>
        <v>0</v>
      </c>
      <c r="CD97" s="162">
        <f t="shared" si="21"/>
        <v>0</v>
      </c>
      <c r="CE97" s="139">
        <f t="shared" si="22"/>
        <v>0</v>
      </c>
      <c r="CF97" s="139">
        <f t="shared" si="23"/>
        <v>0</v>
      </c>
      <c r="CG97" s="139">
        <f t="shared" si="24"/>
        <v>0</v>
      </c>
      <c r="CH97" s="139">
        <f t="shared" si="25"/>
        <v>0</v>
      </c>
      <c r="CI97" s="123">
        <f t="shared" si="26"/>
        <v>0</v>
      </c>
      <c r="CJ97" s="123">
        <f t="shared" si="27"/>
        <v>0</v>
      </c>
      <c r="CK97" s="123">
        <f t="shared" si="28"/>
        <v>0</v>
      </c>
      <c r="CL97" s="123">
        <f t="shared" si="29"/>
        <v>0</v>
      </c>
      <c r="CM97" s="158">
        <f t="shared" si="30"/>
        <v>0</v>
      </c>
      <c r="CN97" s="158">
        <f t="shared" si="31"/>
        <v>0</v>
      </c>
      <c r="CO97" s="158">
        <f t="shared" si="32"/>
        <v>0</v>
      </c>
      <c r="CP97" s="158">
        <f t="shared" si="33"/>
        <v>0</v>
      </c>
      <c r="CQ97" s="162">
        <f t="shared" si="34"/>
        <v>0</v>
      </c>
      <c r="CR97" s="162">
        <f t="shared" si="35"/>
        <v>0</v>
      </c>
      <c r="CS97" s="162">
        <f t="shared" si="36"/>
        <v>0</v>
      </c>
      <c r="CT97" s="165">
        <f t="shared" si="37"/>
        <v>0</v>
      </c>
      <c r="CU97" s="102">
        <f t="shared" si="38"/>
        <v>0</v>
      </c>
      <c r="CV97" s="96">
        <f t="shared" si="39"/>
        <v>0</v>
      </c>
      <c r="CW97" s="96">
        <f t="shared" si="40"/>
        <v>0</v>
      </c>
      <c r="CX97" s="96">
        <f t="shared" si="41"/>
        <v>0</v>
      </c>
      <c r="CY97" s="103">
        <f t="shared" si="83"/>
        <v>0</v>
      </c>
      <c r="CZ97">
        <f t="shared" si="42"/>
        <v>0</v>
      </c>
      <c r="DA97" s="104">
        <f t="shared" si="84"/>
        <v>0</v>
      </c>
      <c r="DB97" s="2">
        <f t="shared" si="43"/>
        <v>0</v>
      </c>
      <c r="DC97" s="2">
        <f t="shared" si="85"/>
        <v>0</v>
      </c>
      <c r="DD97" s="2">
        <f t="shared" si="44"/>
        <v>0</v>
      </c>
      <c r="DE97" s="2">
        <f t="shared" si="45"/>
        <v>0</v>
      </c>
      <c r="DF97" s="105">
        <f t="shared" si="46"/>
        <v>0</v>
      </c>
      <c r="DG97" s="108">
        <f t="shared" si="47"/>
        <v>0</v>
      </c>
      <c r="DI97" s="2">
        <f t="shared" si="48"/>
        <v>0</v>
      </c>
      <c r="DJ97" s="2">
        <f t="shared" si="49"/>
        <v>0</v>
      </c>
      <c r="DK97" s="2">
        <f t="shared" si="50"/>
        <v>0</v>
      </c>
      <c r="DL97" s="2">
        <f t="shared" si="51"/>
        <v>0</v>
      </c>
      <c r="DM97" s="2">
        <f t="shared" si="52"/>
        <v>0</v>
      </c>
      <c r="DN97" s="2">
        <f t="shared" si="53"/>
        <v>0</v>
      </c>
      <c r="DO97" s="2">
        <f t="shared" si="54"/>
        <v>0</v>
      </c>
      <c r="DP97" s="2">
        <f t="shared" si="55"/>
        <v>0</v>
      </c>
    </row>
    <row r="98" spans="1:120" ht="22.5" customHeight="1" hidden="1">
      <c r="A98" s="279" t="s">
        <v>237</v>
      </c>
      <c r="B98" s="280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26"/>
      <c r="P98" s="211"/>
      <c r="Q98" s="225"/>
      <c r="R98" s="225"/>
      <c r="S98" s="225"/>
      <c r="T98" s="225"/>
      <c r="U98" s="225"/>
      <c r="V98" s="285"/>
      <c r="W98" s="286"/>
      <c r="X98" s="211"/>
      <c r="Y98" s="225"/>
      <c r="Z98" s="203">
        <f t="shared" si="86"/>
        <v>0</v>
      </c>
      <c r="AA98" s="203"/>
      <c r="AB98" s="203"/>
      <c r="AC98" s="225">
        <f t="shared" si="87"/>
        <v>0</v>
      </c>
      <c r="AD98" s="225"/>
      <c r="AE98" s="223"/>
      <c r="AF98" s="211"/>
      <c r="AG98" s="225"/>
      <c r="AH98" s="225"/>
      <c r="AI98" s="225"/>
      <c r="AJ98" s="225"/>
      <c r="AK98" s="225"/>
      <c r="AL98" s="239">
        <f t="shared" si="88"/>
        <v>0</v>
      </c>
      <c r="AM98" s="240"/>
      <c r="AN98" s="34"/>
      <c r="AO98" s="32"/>
      <c r="AP98" s="32"/>
      <c r="AQ98" s="29"/>
      <c r="AR98" s="32"/>
      <c r="AS98" s="24"/>
      <c r="AT98" s="32"/>
      <c r="AU98" s="32"/>
      <c r="AV98" s="32"/>
      <c r="AW98" s="61"/>
      <c r="AX98" s="32"/>
      <c r="AY98" s="68"/>
      <c r="AZ98" s="32"/>
      <c r="BA98" s="32"/>
      <c r="BB98" s="32"/>
      <c r="BC98" s="29"/>
      <c r="BD98" s="32"/>
      <c r="BE98" s="24"/>
      <c r="BF98" s="32"/>
      <c r="BG98" s="32"/>
      <c r="BH98" s="24"/>
      <c r="BI98" s="29"/>
      <c r="BJ98" s="32"/>
      <c r="BK98" s="50"/>
      <c r="BM98" s="55" t="e">
        <f t="shared" si="1"/>
        <v>#DIV/0!</v>
      </c>
      <c r="BN98" t="e">
        <f t="shared" si="2"/>
        <v>#DIV/0!</v>
      </c>
      <c r="BO98" s="139">
        <f t="shared" si="6"/>
        <v>0</v>
      </c>
      <c r="BP98" s="140">
        <f t="shared" si="7"/>
        <v>0</v>
      </c>
      <c r="BQ98" s="140">
        <f t="shared" si="8"/>
        <v>0</v>
      </c>
      <c r="BR98" s="141">
        <f t="shared" si="9"/>
        <v>0</v>
      </c>
      <c r="BS98" s="123">
        <f t="shared" si="10"/>
        <v>0</v>
      </c>
      <c r="BT98" s="124">
        <f t="shared" si="11"/>
        <v>0</v>
      </c>
      <c r="BU98" s="124">
        <f t="shared" si="12"/>
        <v>0</v>
      </c>
      <c r="BV98" s="125">
        <f t="shared" si="13"/>
        <v>0</v>
      </c>
      <c r="BW98" s="120">
        <f t="shared" si="14"/>
        <v>0</v>
      </c>
      <c r="BX98" s="121">
        <f t="shared" si="15"/>
        <v>0</v>
      </c>
      <c r="BY98" s="121">
        <f t="shared" si="16"/>
        <v>0</v>
      </c>
      <c r="BZ98" s="122">
        <f t="shared" si="17"/>
        <v>0</v>
      </c>
      <c r="CA98" s="162">
        <f t="shared" si="18"/>
        <v>0</v>
      </c>
      <c r="CB98" s="162">
        <f t="shared" si="19"/>
        <v>0</v>
      </c>
      <c r="CC98" s="162">
        <f t="shared" si="20"/>
        <v>0</v>
      </c>
      <c r="CD98" s="162">
        <f t="shared" si="21"/>
        <v>0</v>
      </c>
      <c r="CE98" s="139">
        <f t="shared" si="22"/>
        <v>0</v>
      </c>
      <c r="CF98" s="139">
        <f t="shared" si="23"/>
        <v>0</v>
      </c>
      <c r="CG98" s="139">
        <f t="shared" si="24"/>
        <v>0</v>
      </c>
      <c r="CH98" s="139">
        <f t="shared" si="25"/>
        <v>0</v>
      </c>
      <c r="CI98" s="123">
        <f t="shared" si="26"/>
        <v>0</v>
      </c>
      <c r="CJ98" s="123">
        <f t="shared" si="27"/>
        <v>0</v>
      </c>
      <c r="CK98" s="123">
        <f t="shared" si="28"/>
        <v>0</v>
      </c>
      <c r="CL98" s="123">
        <f t="shared" si="29"/>
        <v>0</v>
      </c>
      <c r="CM98" s="158">
        <f t="shared" si="30"/>
        <v>0</v>
      </c>
      <c r="CN98" s="158">
        <f t="shared" si="31"/>
        <v>0</v>
      </c>
      <c r="CO98" s="158">
        <f t="shared" si="32"/>
        <v>0</v>
      </c>
      <c r="CP98" s="158">
        <f t="shared" si="33"/>
        <v>0</v>
      </c>
      <c r="CQ98" s="162">
        <f t="shared" si="34"/>
        <v>0</v>
      </c>
      <c r="CR98" s="162">
        <f t="shared" si="35"/>
        <v>0</v>
      </c>
      <c r="CS98" s="162">
        <f t="shared" si="36"/>
        <v>0</v>
      </c>
      <c r="CT98" s="165">
        <f t="shared" si="37"/>
        <v>0</v>
      </c>
      <c r="CU98" s="102">
        <f t="shared" si="38"/>
        <v>0</v>
      </c>
      <c r="CV98" s="96">
        <f t="shared" si="39"/>
        <v>0</v>
      </c>
      <c r="CW98" s="96">
        <f t="shared" si="40"/>
        <v>0</v>
      </c>
      <c r="CX98" s="96">
        <f t="shared" si="41"/>
        <v>0</v>
      </c>
      <c r="CY98" s="103">
        <f t="shared" si="83"/>
        <v>0</v>
      </c>
      <c r="CZ98">
        <f t="shared" si="42"/>
        <v>0</v>
      </c>
      <c r="DA98" s="104">
        <f t="shared" si="84"/>
        <v>0</v>
      </c>
      <c r="DB98" s="2">
        <f t="shared" si="43"/>
        <v>0</v>
      </c>
      <c r="DC98" s="2">
        <f t="shared" si="85"/>
        <v>0</v>
      </c>
      <c r="DD98" s="2">
        <f t="shared" si="44"/>
        <v>0</v>
      </c>
      <c r="DE98" s="2">
        <f t="shared" si="45"/>
        <v>0</v>
      </c>
      <c r="DF98" s="105">
        <f t="shared" si="46"/>
        <v>0</v>
      </c>
      <c r="DG98" s="108">
        <f t="shared" si="47"/>
        <v>0</v>
      </c>
      <c r="DI98" s="2">
        <f t="shared" si="48"/>
        <v>0</v>
      </c>
      <c r="DJ98" s="2">
        <f t="shared" si="49"/>
        <v>0</v>
      </c>
      <c r="DK98" s="2">
        <f t="shared" si="50"/>
        <v>0</v>
      </c>
      <c r="DL98" s="2">
        <f t="shared" si="51"/>
        <v>0</v>
      </c>
      <c r="DM98" s="2">
        <f t="shared" si="52"/>
        <v>0</v>
      </c>
      <c r="DN98" s="2">
        <f t="shared" si="53"/>
        <v>0</v>
      </c>
      <c r="DO98" s="2">
        <f t="shared" si="54"/>
        <v>0</v>
      </c>
      <c r="DP98" s="2">
        <f t="shared" si="55"/>
        <v>0</v>
      </c>
    </row>
    <row r="99" spans="1:120" ht="22.5" customHeight="1" hidden="1">
      <c r="A99" s="279" t="s">
        <v>238</v>
      </c>
      <c r="B99" s="280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26"/>
      <c r="P99" s="211"/>
      <c r="Q99" s="225"/>
      <c r="R99" s="225"/>
      <c r="S99" s="225"/>
      <c r="T99" s="225"/>
      <c r="U99" s="225"/>
      <c r="V99" s="225"/>
      <c r="W99" s="261"/>
      <c r="X99" s="211"/>
      <c r="Y99" s="225"/>
      <c r="Z99" s="203">
        <f t="shared" si="86"/>
        <v>0</v>
      </c>
      <c r="AA99" s="203"/>
      <c r="AB99" s="203"/>
      <c r="AC99" s="225">
        <f t="shared" si="87"/>
        <v>0</v>
      </c>
      <c r="AD99" s="225"/>
      <c r="AE99" s="223"/>
      <c r="AF99" s="211"/>
      <c r="AG99" s="225"/>
      <c r="AH99" s="225"/>
      <c r="AI99" s="225"/>
      <c r="AJ99" s="225"/>
      <c r="AK99" s="225"/>
      <c r="AL99" s="239">
        <f t="shared" si="88"/>
        <v>0</v>
      </c>
      <c r="AM99" s="240"/>
      <c r="AN99" s="34"/>
      <c r="AO99" s="32"/>
      <c r="AP99" s="32"/>
      <c r="AQ99" s="29"/>
      <c r="AR99" s="32"/>
      <c r="AS99" s="24"/>
      <c r="AT99" s="32"/>
      <c r="AU99" s="32"/>
      <c r="AV99" s="32"/>
      <c r="AW99" s="29"/>
      <c r="AX99" s="32"/>
      <c r="AY99" s="24"/>
      <c r="AZ99" s="67"/>
      <c r="BA99" s="32"/>
      <c r="BB99" s="32"/>
      <c r="BC99" s="29"/>
      <c r="BD99" s="32"/>
      <c r="BE99" s="24"/>
      <c r="BF99" s="31"/>
      <c r="BG99" s="31"/>
      <c r="BH99" s="31"/>
      <c r="BI99" s="29"/>
      <c r="BJ99" s="32"/>
      <c r="BK99" s="50"/>
      <c r="BM99" s="55" t="e">
        <f t="shared" si="1"/>
        <v>#DIV/0!</v>
      </c>
      <c r="BN99" t="e">
        <f t="shared" si="2"/>
        <v>#DIV/0!</v>
      </c>
      <c r="BO99" s="139">
        <f t="shared" si="6"/>
        <v>0</v>
      </c>
      <c r="BP99" s="140">
        <f t="shared" si="7"/>
        <v>0</v>
      </c>
      <c r="BQ99" s="140">
        <f t="shared" si="8"/>
        <v>0</v>
      </c>
      <c r="BR99" s="141">
        <f t="shared" si="9"/>
        <v>0</v>
      </c>
      <c r="BS99" s="123">
        <f t="shared" si="10"/>
        <v>0</v>
      </c>
      <c r="BT99" s="124">
        <f t="shared" si="11"/>
        <v>0</v>
      </c>
      <c r="BU99" s="124">
        <f t="shared" si="12"/>
        <v>0</v>
      </c>
      <c r="BV99" s="125">
        <f t="shared" si="13"/>
        <v>0</v>
      </c>
      <c r="BW99" s="120">
        <f t="shared" si="14"/>
        <v>0</v>
      </c>
      <c r="BX99" s="121">
        <f t="shared" si="15"/>
        <v>0</v>
      </c>
      <c r="BY99" s="121">
        <f t="shared" si="16"/>
        <v>0</v>
      </c>
      <c r="BZ99" s="122">
        <f t="shared" si="17"/>
        <v>0</v>
      </c>
      <c r="CA99" s="162">
        <f t="shared" si="18"/>
        <v>0</v>
      </c>
      <c r="CB99" s="162">
        <f t="shared" si="19"/>
        <v>0</v>
      </c>
      <c r="CC99" s="162">
        <f t="shared" si="20"/>
        <v>0</v>
      </c>
      <c r="CD99" s="162">
        <f t="shared" si="21"/>
        <v>0</v>
      </c>
      <c r="CE99" s="139">
        <f t="shared" si="22"/>
        <v>0</v>
      </c>
      <c r="CF99" s="139">
        <f t="shared" si="23"/>
        <v>0</v>
      </c>
      <c r="CG99" s="139">
        <f t="shared" si="24"/>
        <v>0</v>
      </c>
      <c r="CH99" s="139">
        <f t="shared" si="25"/>
        <v>0</v>
      </c>
      <c r="CI99" s="123">
        <f t="shared" si="26"/>
        <v>0</v>
      </c>
      <c r="CJ99" s="123">
        <f t="shared" si="27"/>
        <v>0</v>
      </c>
      <c r="CK99" s="123">
        <f t="shared" si="28"/>
        <v>0</v>
      </c>
      <c r="CL99" s="123">
        <f t="shared" si="29"/>
        <v>0</v>
      </c>
      <c r="CM99" s="158">
        <f t="shared" si="30"/>
        <v>0</v>
      </c>
      <c r="CN99" s="158">
        <f t="shared" si="31"/>
        <v>0</v>
      </c>
      <c r="CO99" s="158">
        <f t="shared" si="32"/>
        <v>0</v>
      </c>
      <c r="CP99" s="158">
        <f t="shared" si="33"/>
        <v>0</v>
      </c>
      <c r="CQ99" s="162">
        <f t="shared" si="34"/>
        <v>0</v>
      </c>
      <c r="CR99" s="162">
        <f t="shared" si="35"/>
        <v>0</v>
      </c>
      <c r="CS99" s="162">
        <f t="shared" si="36"/>
        <v>0</v>
      </c>
      <c r="CT99" s="165">
        <f t="shared" si="37"/>
        <v>0</v>
      </c>
      <c r="CU99" s="102">
        <f t="shared" si="38"/>
        <v>0</v>
      </c>
      <c r="CV99" s="96">
        <f t="shared" si="39"/>
        <v>0</v>
      </c>
      <c r="CW99" s="96">
        <f t="shared" si="40"/>
        <v>0</v>
      </c>
      <c r="CX99" s="96">
        <f t="shared" si="41"/>
        <v>0</v>
      </c>
      <c r="CY99" s="103">
        <f t="shared" si="83"/>
        <v>0</v>
      </c>
      <c r="CZ99">
        <f t="shared" si="42"/>
        <v>0</v>
      </c>
      <c r="DA99" s="104">
        <f t="shared" si="84"/>
        <v>0</v>
      </c>
      <c r="DB99" s="2">
        <f t="shared" si="43"/>
        <v>0</v>
      </c>
      <c r="DC99" s="2">
        <f t="shared" si="85"/>
        <v>0</v>
      </c>
      <c r="DD99" s="2">
        <f t="shared" si="44"/>
        <v>0</v>
      </c>
      <c r="DE99" s="2">
        <f t="shared" si="45"/>
        <v>0</v>
      </c>
      <c r="DF99" s="105">
        <f t="shared" si="46"/>
        <v>0</v>
      </c>
      <c r="DG99" s="108">
        <f t="shared" si="47"/>
        <v>0</v>
      </c>
      <c r="DI99" s="2">
        <f t="shared" si="48"/>
        <v>0</v>
      </c>
      <c r="DJ99" s="2">
        <f t="shared" si="49"/>
        <v>0</v>
      </c>
      <c r="DK99" s="2">
        <f t="shared" si="50"/>
        <v>0</v>
      </c>
      <c r="DL99" s="2">
        <f t="shared" si="51"/>
        <v>0</v>
      </c>
      <c r="DM99" s="2">
        <f t="shared" si="52"/>
        <v>0</v>
      </c>
      <c r="DN99" s="2">
        <f t="shared" si="53"/>
        <v>0</v>
      </c>
      <c r="DO99" s="2">
        <f t="shared" si="54"/>
        <v>0</v>
      </c>
      <c r="DP99" s="2">
        <f t="shared" si="55"/>
        <v>0</v>
      </c>
    </row>
    <row r="100" spans="1:120" ht="12.75" hidden="1">
      <c r="A100" s="279" t="s">
        <v>239</v>
      </c>
      <c r="B100" s="280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26"/>
      <c r="P100" s="211"/>
      <c r="Q100" s="225"/>
      <c r="R100" s="225"/>
      <c r="S100" s="225"/>
      <c r="T100" s="225"/>
      <c r="U100" s="225"/>
      <c r="V100" s="225"/>
      <c r="W100" s="261"/>
      <c r="X100" s="211"/>
      <c r="Y100" s="225"/>
      <c r="Z100" s="203">
        <f t="shared" si="86"/>
        <v>0</v>
      </c>
      <c r="AA100" s="203"/>
      <c r="AB100" s="203"/>
      <c r="AC100" s="225">
        <f t="shared" si="87"/>
        <v>0</v>
      </c>
      <c r="AD100" s="225"/>
      <c r="AE100" s="223"/>
      <c r="AF100" s="281"/>
      <c r="AG100" s="256"/>
      <c r="AH100" s="256"/>
      <c r="AI100" s="256"/>
      <c r="AJ100" s="256"/>
      <c r="AK100" s="256"/>
      <c r="AL100" s="239">
        <f t="shared" si="88"/>
        <v>0</v>
      </c>
      <c r="AM100" s="240"/>
      <c r="AN100" s="34"/>
      <c r="AO100" s="32"/>
      <c r="AP100" s="32"/>
      <c r="AQ100" s="40"/>
      <c r="AR100" s="43"/>
      <c r="AS100" s="30"/>
      <c r="AT100" s="43"/>
      <c r="AU100" s="43"/>
      <c r="AV100" s="43"/>
      <c r="AW100" s="40"/>
      <c r="AX100" s="43"/>
      <c r="AY100" s="30"/>
      <c r="AZ100" s="43"/>
      <c r="BA100" s="43"/>
      <c r="BB100" s="43"/>
      <c r="BC100" s="40"/>
      <c r="BD100" s="43"/>
      <c r="BE100" s="30"/>
      <c r="BF100" s="32"/>
      <c r="BG100" s="32"/>
      <c r="BH100" s="24"/>
      <c r="BI100" s="29"/>
      <c r="BJ100" s="32"/>
      <c r="BK100" s="50"/>
      <c r="BM100" s="55" t="e">
        <f t="shared" si="1"/>
        <v>#DIV/0!</v>
      </c>
      <c r="BN100" t="e">
        <f aca="true" t="shared" si="89" ref="BN100:BN129">AC100/Z100*100</f>
        <v>#DIV/0!</v>
      </c>
      <c r="BO100" s="139">
        <f t="shared" si="6"/>
        <v>0</v>
      </c>
      <c r="BP100" s="140">
        <f t="shared" si="7"/>
        <v>0</v>
      </c>
      <c r="BQ100" s="140">
        <f t="shared" si="8"/>
        <v>0</v>
      </c>
      <c r="BR100" s="141">
        <f t="shared" si="9"/>
        <v>0</v>
      </c>
      <c r="BS100" s="123">
        <f aca="true" t="shared" si="90" ref="BS100:BS122">IF($P100&lt;&gt;"",(COUNTIF($P100,"=2")+COUNTIF($P100,"=1,2")+COUNTIF($P100,"*,2,*")+COUNTIF($P100,"2,*")+COUNTIF($P100,"=2,3")),0)</f>
        <v>0</v>
      </c>
      <c r="BT100" s="124">
        <f t="shared" si="11"/>
        <v>0</v>
      </c>
      <c r="BU100" s="124">
        <f t="shared" si="12"/>
        <v>0</v>
      </c>
      <c r="BV100" s="125">
        <f t="shared" si="13"/>
        <v>0</v>
      </c>
      <c r="BW100" s="120">
        <f aca="true" t="shared" si="91" ref="BW100:BW122">IF($P100&lt;&gt;"",(COUNTIF($P100,"=3")+COUNTIF($P100,"=3,4")+COUNTIF($P100,"*,3,*")+COUNTIF($P100,"3,*")+COUNTIF($P100,"=2,3")),0)</f>
        <v>0</v>
      </c>
      <c r="BX100" s="121">
        <f t="shared" si="15"/>
        <v>0</v>
      </c>
      <c r="BY100" s="121">
        <f t="shared" si="16"/>
        <v>0</v>
      </c>
      <c r="BZ100" s="122">
        <f t="shared" si="17"/>
        <v>0</v>
      </c>
      <c r="CA100" s="162">
        <f aca="true" t="shared" si="92" ref="CA100:CA122">IF($P100&lt;&gt;"",(COUNTIF($P100,"=4")+COUNTIF($P100,"=4,5")+COUNTIF($P100,"*,4,*")+COUNTIF($P100,"4,*")+COUNTIF($P100,"=3,4")),0)</f>
        <v>0</v>
      </c>
      <c r="CB100" s="162">
        <f t="shared" si="19"/>
        <v>0</v>
      </c>
      <c r="CC100" s="162">
        <f t="shared" si="20"/>
        <v>0</v>
      </c>
      <c r="CD100" s="162">
        <f t="shared" si="21"/>
        <v>0</v>
      </c>
      <c r="CE100" s="139">
        <f t="shared" si="22"/>
        <v>0</v>
      </c>
      <c r="CF100" s="139">
        <f t="shared" si="23"/>
        <v>0</v>
      </c>
      <c r="CG100" s="139">
        <f t="shared" si="24"/>
        <v>0</v>
      </c>
      <c r="CH100" s="139">
        <f t="shared" si="25"/>
        <v>0</v>
      </c>
      <c r="CI100" s="123">
        <f t="shared" si="26"/>
        <v>0</v>
      </c>
      <c r="CJ100" s="123">
        <f t="shared" si="27"/>
        <v>0</v>
      </c>
      <c r="CK100" s="123">
        <f t="shared" si="28"/>
        <v>0</v>
      </c>
      <c r="CL100" s="123">
        <f t="shared" si="29"/>
        <v>0</v>
      </c>
      <c r="CM100" s="158">
        <f t="shared" si="30"/>
        <v>0</v>
      </c>
      <c r="CN100" s="158">
        <f t="shared" si="31"/>
        <v>0</v>
      </c>
      <c r="CO100" s="158">
        <f t="shared" si="32"/>
        <v>0</v>
      </c>
      <c r="CP100" s="158">
        <f t="shared" si="33"/>
        <v>0</v>
      </c>
      <c r="CQ100" s="162">
        <f t="shared" si="34"/>
        <v>0</v>
      </c>
      <c r="CR100" s="162">
        <f t="shared" si="35"/>
        <v>0</v>
      </c>
      <c r="CS100" s="162">
        <f t="shared" si="36"/>
        <v>0</v>
      </c>
      <c r="CT100" s="165">
        <f t="shared" si="37"/>
        <v>0</v>
      </c>
      <c r="CU100" s="102">
        <f t="shared" si="38"/>
        <v>0</v>
      </c>
      <c r="CV100" s="96">
        <f t="shared" si="39"/>
        <v>0</v>
      </c>
      <c r="CW100" s="96">
        <f t="shared" si="40"/>
        <v>0</v>
      </c>
      <c r="CX100" s="96">
        <f t="shared" si="41"/>
        <v>0</v>
      </c>
      <c r="CY100" s="103">
        <f t="shared" si="83"/>
        <v>0</v>
      </c>
      <c r="CZ100">
        <f t="shared" si="42"/>
        <v>0</v>
      </c>
      <c r="DA100" s="104">
        <f t="shared" si="84"/>
        <v>0</v>
      </c>
      <c r="DB100" s="2">
        <f t="shared" si="43"/>
        <v>0</v>
      </c>
      <c r="DC100" s="2">
        <f t="shared" si="85"/>
        <v>0</v>
      </c>
      <c r="DD100" s="2">
        <f t="shared" si="44"/>
        <v>0</v>
      </c>
      <c r="DE100" s="2">
        <f t="shared" si="45"/>
        <v>0</v>
      </c>
      <c r="DF100" s="105">
        <f t="shared" si="46"/>
        <v>0</v>
      </c>
      <c r="DG100" s="108">
        <f t="shared" si="47"/>
        <v>0</v>
      </c>
      <c r="DI100" s="2">
        <f t="shared" si="48"/>
        <v>0</v>
      </c>
      <c r="DJ100" s="2">
        <f t="shared" si="49"/>
        <v>0</v>
      </c>
      <c r="DK100" s="2">
        <f t="shared" si="50"/>
        <v>0</v>
      </c>
      <c r="DL100" s="2">
        <f t="shared" si="51"/>
        <v>0</v>
      </c>
      <c r="DM100" s="2">
        <f t="shared" si="52"/>
        <v>0</v>
      </c>
      <c r="DN100" s="2">
        <f t="shared" si="53"/>
        <v>0</v>
      </c>
      <c r="DO100" s="2">
        <f t="shared" si="54"/>
        <v>0</v>
      </c>
      <c r="DP100" s="2">
        <f t="shared" si="55"/>
        <v>0</v>
      </c>
    </row>
    <row r="101" spans="1:120" ht="42.75" customHeight="1">
      <c r="A101" s="277" t="s">
        <v>240</v>
      </c>
      <c r="B101" s="278"/>
      <c r="C101" s="266" t="s">
        <v>386</v>
      </c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8"/>
      <c r="P101" s="265"/>
      <c r="Q101" s="262"/>
      <c r="R101" s="262"/>
      <c r="S101" s="262"/>
      <c r="T101" s="262"/>
      <c r="U101" s="262"/>
      <c r="V101" s="262"/>
      <c r="W101" s="263"/>
      <c r="X101" s="276">
        <f>SUM(X102:Y112)</f>
        <v>37</v>
      </c>
      <c r="Y101" s="202"/>
      <c r="Z101" s="202">
        <f>SUM(Z102:AB112)</f>
        <v>1332</v>
      </c>
      <c r="AA101" s="202"/>
      <c r="AB101" s="202"/>
      <c r="AC101" s="262">
        <f>SUM(AC102:AE112)</f>
        <v>550</v>
      </c>
      <c r="AD101" s="262"/>
      <c r="AE101" s="282"/>
      <c r="AF101" s="277">
        <f>SUM(AF102:AG112)</f>
        <v>358</v>
      </c>
      <c r="AG101" s="283"/>
      <c r="AH101" s="282">
        <f>SUM(AH102:AI112)</f>
        <v>128</v>
      </c>
      <c r="AI101" s="283"/>
      <c r="AJ101" s="282">
        <f>SUM(AJ102:AK112)</f>
        <v>64</v>
      </c>
      <c r="AK101" s="283"/>
      <c r="AL101" s="282">
        <f>SUM(AL102:AM112)</f>
        <v>782</v>
      </c>
      <c r="AM101" s="283"/>
      <c r="AN101" s="420">
        <f>SUM(AN102:AP112)</f>
        <v>0</v>
      </c>
      <c r="AO101" s="421"/>
      <c r="AP101" s="421"/>
      <c r="AQ101" s="422">
        <f>SUM(AQ102:AS112)</f>
        <v>0</v>
      </c>
      <c r="AR101" s="421"/>
      <c r="AS101" s="421"/>
      <c r="AT101" s="307">
        <f>SUM(AT102:AV112)</f>
        <v>0</v>
      </c>
      <c r="AU101" s="306"/>
      <c r="AV101" s="306"/>
      <c r="AW101" s="307">
        <f>SUM(AW102:AY112)</f>
        <v>0</v>
      </c>
      <c r="AX101" s="306"/>
      <c r="AY101" s="306"/>
      <c r="AZ101" s="307">
        <f>SUM(AZ102:BB112)</f>
        <v>0</v>
      </c>
      <c r="BA101" s="306"/>
      <c r="BB101" s="306"/>
      <c r="BC101" s="307">
        <f>SUM(BC102:BE112)</f>
        <v>20</v>
      </c>
      <c r="BD101" s="306"/>
      <c r="BE101" s="306"/>
      <c r="BF101" s="307">
        <f>SUM(BF102:BH112)</f>
        <v>6</v>
      </c>
      <c r="BG101" s="306"/>
      <c r="BH101" s="306"/>
      <c r="BI101" s="307">
        <f>SUM(BI102:BK112)</f>
        <v>11</v>
      </c>
      <c r="BJ101" s="306"/>
      <c r="BK101" s="311"/>
      <c r="BM101" s="58">
        <f t="shared" si="1"/>
        <v>65.0909090909091</v>
      </c>
      <c r="BN101">
        <f t="shared" si="89"/>
        <v>41.291291291291294</v>
      </c>
      <c r="BO101" s="139"/>
      <c r="BP101" s="140"/>
      <c r="BQ101" s="140"/>
      <c r="BR101" s="141"/>
      <c r="BS101" s="123">
        <f t="shared" si="90"/>
        <v>0</v>
      </c>
      <c r="BT101" s="124">
        <f t="shared" si="11"/>
        <v>0</v>
      </c>
      <c r="BU101" s="124"/>
      <c r="BV101" s="125"/>
      <c r="BW101" s="120">
        <f t="shared" si="91"/>
        <v>0</v>
      </c>
      <c r="BX101" s="121"/>
      <c r="BY101" s="121"/>
      <c r="BZ101" s="122"/>
      <c r="CA101" s="162">
        <f t="shared" si="92"/>
        <v>0</v>
      </c>
      <c r="CB101" s="162"/>
      <c r="CC101" s="162"/>
      <c r="CD101" s="162"/>
      <c r="CE101" s="139"/>
      <c r="CF101" s="139"/>
      <c r="CG101" s="139"/>
      <c r="CH101" s="139"/>
      <c r="CI101" s="123"/>
      <c r="CJ101" s="123"/>
      <c r="CK101" s="123"/>
      <c r="CL101" s="123"/>
      <c r="CM101" s="158"/>
      <c r="CN101" s="158"/>
      <c r="CO101" s="158"/>
      <c r="CP101" s="158"/>
      <c r="CQ101" s="162"/>
      <c r="CR101" s="162"/>
      <c r="CS101" s="162"/>
      <c r="CT101" s="165"/>
      <c r="CU101" s="102"/>
      <c r="CV101" s="96"/>
      <c r="CW101" s="96">
        <f t="shared" si="40"/>
        <v>0</v>
      </c>
      <c r="CX101" s="96"/>
      <c r="CY101" s="103"/>
      <c r="CZ101">
        <f t="shared" si="42"/>
        <v>0</v>
      </c>
      <c r="DA101" s="104"/>
      <c r="DB101" s="2"/>
      <c r="DC101" s="2"/>
      <c r="DD101" s="2"/>
      <c r="DE101" s="2"/>
      <c r="DF101" s="105"/>
      <c r="DG101" s="108"/>
      <c r="DH101" s="107"/>
      <c r="DI101" s="108">
        <f>SUM(DI87:DI100)</f>
        <v>4</v>
      </c>
      <c r="DJ101" s="108">
        <f aca="true" t="shared" si="93" ref="DJ101:DP101">SUM(DJ87:DJ100)</f>
        <v>3</v>
      </c>
      <c r="DK101" s="108">
        <f t="shared" si="93"/>
        <v>7</v>
      </c>
      <c r="DL101" s="108">
        <f t="shared" si="93"/>
        <v>12</v>
      </c>
      <c r="DM101" s="108">
        <f t="shared" si="93"/>
        <v>18</v>
      </c>
      <c r="DN101" s="108">
        <f t="shared" si="93"/>
        <v>7</v>
      </c>
      <c r="DO101" s="108">
        <f t="shared" si="93"/>
        <v>3</v>
      </c>
      <c r="DP101" s="108">
        <f t="shared" si="93"/>
        <v>0</v>
      </c>
    </row>
    <row r="102" spans="1:120" ht="15" customHeight="1">
      <c r="A102" s="217" t="s">
        <v>241</v>
      </c>
      <c r="B102" s="219"/>
      <c r="C102" s="264" t="s">
        <v>356</v>
      </c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26"/>
      <c r="P102" s="271">
        <v>6</v>
      </c>
      <c r="Q102" s="269"/>
      <c r="R102" s="269"/>
      <c r="S102" s="269"/>
      <c r="T102" s="269"/>
      <c r="U102" s="269"/>
      <c r="V102" s="269"/>
      <c r="W102" s="270"/>
      <c r="X102" s="260">
        <v>5</v>
      </c>
      <c r="Y102" s="203"/>
      <c r="Z102" s="203">
        <f>X102*36</f>
        <v>180</v>
      </c>
      <c r="AA102" s="203"/>
      <c r="AB102" s="203"/>
      <c r="AC102" s="225">
        <f>AF102+AH102+AJ102</f>
        <v>66</v>
      </c>
      <c r="AD102" s="225"/>
      <c r="AE102" s="223"/>
      <c r="AF102" s="284">
        <v>34</v>
      </c>
      <c r="AG102" s="239"/>
      <c r="AH102" s="239">
        <v>16</v>
      </c>
      <c r="AI102" s="239"/>
      <c r="AJ102" s="239">
        <v>16</v>
      </c>
      <c r="AK102" s="239"/>
      <c r="AL102" s="239">
        <f>Z102-AC102</f>
        <v>114</v>
      </c>
      <c r="AM102" s="240"/>
      <c r="AN102" s="34"/>
      <c r="AO102" s="32"/>
      <c r="AP102" s="24"/>
      <c r="AQ102" s="29"/>
      <c r="AR102" s="32"/>
      <c r="AS102" s="32"/>
      <c r="AT102" s="37"/>
      <c r="AU102" s="38"/>
      <c r="AV102" s="39"/>
      <c r="AW102" s="38"/>
      <c r="AX102" s="38"/>
      <c r="AY102" s="38"/>
      <c r="AZ102" s="184"/>
      <c r="BA102" s="185"/>
      <c r="BB102" s="186"/>
      <c r="BC102" s="29">
        <v>2</v>
      </c>
      <c r="BD102" s="32">
        <v>1</v>
      </c>
      <c r="BE102" s="24">
        <v>1</v>
      </c>
      <c r="BF102" s="37"/>
      <c r="BG102" s="38"/>
      <c r="BH102" s="39"/>
      <c r="BI102" s="38"/>
      <c r="BJ102" s="38"/>
      <c r="BK102" s="51"/>
      <c r="BM102" s="55">
        <f t="shared" si="1"/>
        <v>51.515151515151516</v>
      </c>
      <c r="BN102">
        <f t="shared" si="89"/>
        <v>36.666666666666664</v>
      </c>
      <c r="BO102" s="139">
        <f aca="true" t="shared" si="94" ref="BO102:BO118">IF(P102&lt;&gt;"",(COUNTIF(P102,"=1")+COUNTIF(P102,"=1,2")+COUNTIF(P102,"*,1")+COUNTIF(P102,"1,*")),0)</f>
        <v>0</v>
      </c>
      <c r="BP102" s="140">
        <f aca="true" t="shared" si="95" ref="BP102:BP118">IF(R102&lt;&gt;"",(COUNTIF(R102,"=1")+COUNTIF(R102,"=1,2")+COUNTIF(R102,"*,1")+COUNTIF(R102,"1,*")),0)</f>
        <v>0</v>
      </c>
      <c r="BQ102" s="140">
        <f aca="true" t="shared" si="96" ref="BQ102:BQ118">IF(T102&lt;&gt;"",(COUNTIF(T102,"=1")+COUNTIF(T102,"=1,2")+COUNTIF(T102,"*,1")+COUNTIF(T102,"1,*")),0)</f>
        <v>0</v>
      </c>
      <c r="BR102" s="141">
        <f aca="true" t="shared" si="97" ref="BR102:BR118">IF(V102&lt;&gt;"",(COUNTIF(V102,"=1")+COUNTIF(V102,"=1,2")+COUNTIF(V102,"*,1")+COUNTIF(V102,"1,*")),0)</f>
        <v>0</v>
      </c>
      <c r="BS102" s="123">
        <f t="shared" si="90"/>
        <v>0</v>
      </c>
      <c r="BT102" s="124">
        <f aca="true" t="shared" si="98" ref="BT102:BT129">IF($R102&lt;&gt;"",(COUNTIF($R102,"=2")+COUNTIF($R102,"=1,2")+COUNTIF($R102,"*,2,*")+COUNTIF($R102,"2,*")+COUNTIF($R102,"=2,3")),0)</f>
        <v>0</v>
      </c>
      <c r="BU102" s="124">
        <f aca="true" t="shared" si="99" ref="BU102:BU118">IF(T102&lt;&gt;"",(COUNTIF(T102,"=2")+COUNTIF(T102,"=1,2")+COUNTIF(T102,"*,2")+COUNTIF(T102,"2,*")+COUNTIF(T102,"=2,3")),0)</f>
        <v>0</v>
      </c>
      <c r="BV102" s="125">
        <f aca="true" t="shared" si="100" ref="BV102:BV118">IF(V102&lt;&gt;"",(COUNTIF(V102,"=2")+COUNTIF(V102,"=1,2")+COUNTIF(V102,"*,2")+COUNTIF(V102,"2,*")+COUNTIF(V102,"=2,3")),0)</f>
        <v>0</v>
      </c>
      <c r="BW102" s="120">
        <f t="shared" si="91"/>
        <v>0</v>
      </c>
      <c r="BX102" s="121">
        <f aca="true" t="shared" si="101" ref="BX102:BX129">IF($R102&lt;&gt;"",(COUNTIF($R102,"=3")+COUNTIF($R102,"=3,4")+COUNTIF($R102,"*,3")+COUNTIF($R102,"3,*")+COUNTIF($R102,"=4,3")),0)</f>
        <v>0</v>
      </c>
      <c r="BY102" s="121">
        <f aca="true" t="shared" si="102" ref="BY102:BY129">IF($T102&lt;&gt;"",(COUNTIF($T102,"=3")+COUNTIF($T102,"=3,4")+COUNTIF($T102,"*,3")+COUNTIF($T102,"3,*")+COUNTIF($T102,"=4,3")),0)</f>
        <v>0</v>
      </c>
      <c r="BZ102" s="122">
        <f aca="true" t="shared" si="103" ref="BZ102:BZ129">IF($V102&lt;&gt;"",(COUNTIF($V102,"=3")+COUNTIF($V102,"=3,4")+COUNTIF($V102,"*,3")+COUNTIF($V102,"3,*")+COUNTIF($V102,"=4,3")),0)</f>
        <v>0</v>
      </c>
      <c r="CA102" s="162">
        <f t="shared" si="92"/>
        <v>0</v>
      </c>
      <c r="CB102" s="162">
        <f aca="true" t="shared" si="104" ref="CB102:CB129">IF($R102&lt;&gt;"",(COUNTIF($R102,"=4")+COUNTIF($R102,"=4,5")+COUNTIF($R102,"*,4")+COUNTIF($R102,"4,*")+COUNTIF($R102,"=3,4")),0)</f>
        <v>0</v>
      </c>
      <c r="CC102" s="162">
        <f aca="true" t="shared" si="105" ref="CC102:CC129">IF($T102&lt;&gt;"",(COUNTIF($T102,"=4")+COUNTIF($T102,"=4,5")+COUNTIF($T102,"*,4")+COUNTIF($T102,"4,*")+COUNTIF($T102,"=3,4")),0)</f>
        <v>0</v>
      </c>
      <c r="CD102" s="162">
        <f aca="true" t="shared" si="106" ref="CD102:CD118">IF($V102&lt;&gt;"",(COUNTIF($V102,"=4")+COUNTIF($V102,"=4,5")+COUNTIF(V102,"*,4")+COUNTIF($V102,"4,*")+COUNTIF($V102,"=3,4")),0)</f>
        <v>0</v>
      </c>
      <c r="CE102" s="139">
        <f aca="true" t="shared" si="107" ref="CE102:CE129">IF($P102&lt;&gt;"",(COUNTIF($P102,"=5")+COUNTIF($P102,"=5,6")+COUNTIF($P102,"*,5")+COUNTIF($P102,"5,*")+COUNTIF($P102,"=4,5")),0)</f>
        <v>0</v>
      </c>
      <c r="CF102" s="139">
        <f aca="true" t="shared" si="108" ref="CF102:CF129">IF($R102&lt;&gt;"",(COUNTIF($R102,"=5")+COUNTIF($R102,"=5,6")+COUNTIF($R102,"*,5")+COUNTIF($R102,"5,*")+COUNTIF($R102,"=4,5")),0)</f>
        <v>0</v>
      </c>
      <c r="CG102" s="139">
        <f aca="true" t="shared" si="109" ref="CG102:CG129">IF($T102&lt;&gt;"",(COUNTIF($T102,"=5")+COUNTIF($T102,"=5,6")+COUNTIF($T102,"*,5")+COUNTIF($T102,"5,*")+COUNTIF($T102,"=4,5")),0)</f>
        <v>0</v>
      </c>
      <c r="CH102" s="139">
        <f aca="true" t="shared" si="110" ref="CH102:CH118">IF($V102&lt;&gt;"",(COUNTIF($V102,"=5")+COUNTIF($V102,"=5,6")+COUNTIF(V102,"*,5")+COUNTIF($V102,"5,*")+COUNTIF($V102,"=4,5")),0)</f>
        <v>0</v>
      </c>
      <c r="CI102" s="123">
        <f aca="true" t="shared" si="111" ref="CI102:CI129">IF($P102&lt;&gt;"",(COUNTIF($P102,"=6")+COUNTIF($P102,"=6,7")+COUNTIF($P102,"*,6")+COUNTIF($P102,"6,*")+COUNTIF($P102,"=5,6")),0)</f>
        <v>1</v>
      </c>
      <c r="CJ102" s="123">
        <f aca="true" t="shared" si="112" ref="CJ102:CJ129">IF($R102&lt;&gt;"",(COUNTIF($R102,"=6")+COUNTIF($R102,"=6,7")+COUNTIF($R102,"*,6")+COUNTIF($R102,"6,*")+COUNTIF($R102,"=5,6")),0)</f>
        <v>0</v>
      </c>
      <c r="CK102" s="123">
        <f aca="true" t="shared" si="113" ref="CK102:CK129">IF($T102&lt;&gt;"",(COUNTIF($T102,"=6")+COUNTIF($T102,"=6,7")+COUNTIF($T102,"*,6")+COUNTIF($T102,"6,*")+COUNTIF($T102,"=5,6")),0)</f>
        <v>0</v>
      </c>
      <c r="CL102" s="123">
        <f aca="true" t="shared" si="114" ref="CL102:CL118">IF($V102&lt;&gt;"",(COUNTIF($V102,"=6")+COUNTIF($V102,"=6,7")+COUNTIF(V102,"*,6")+COUNTIF($V102,"6,*")+COUNTIF($V102,"=5,6")),0)</f>
        <v>0</v>
      </c>
      <c r="CM102" s="158">
        <f aca="true" t="shared" si="115" ref="CM102:CM129">IF($P102&lt;&gt;"",(COUNTIF($P102,"=7")+COUNTIF($P102,"=7,8")+COUNTIF($P102,"*,7")+COUNTIF($P102,"7,*")+COUNTIF($P102,"=6,7")),0)</f>
        <v>0</v>
      </c>
      <c r="CN102" s="158">
        <f aca="true" t="shared" si="116" ref="CN102:CN129">IF($R102&lt;&gt;"",(COUNTIF($R102,"=7")+COUNTIF($R102,"=7,8")+COUNTIF($R102,"*,7")+COUNTIF($R102,"7,*")+COUNTIF($R102,"=6,7")),0)</f>
        <v>0</v>
      </c>
      <c r="CO102" s="158">
        <f aca="true" t="shared" si="117" ref="CO102:CO129">IF($T102&lt;&gt;"",(COUNTIF($T102,"=7")+COUNTIF($T102,"=7,8")+COUNTIF($T102,"*,7")+COUNTIF($T102,"7,*")+COUNTIF($T102,"=6,7")),0)</f>
        <v>0</v>
      </c>
      <c r="CP102" s="158">
        <f aca="true" t="shared" si="118" ref="CP102:CP118">IF($V102&lt;&gt;"",(COUNTIF($V102,"=7")+COUNTIF($V102,"=7,8")+COUNTIF(V102,"*,7")+COUNTIF($V102,"7,*")+COUNTIF($V102,"=6,7")),0)</f>
        <v>0</v>
      </c>
      <c r="CQ102" s="162">
        <f aca="true" t="shared" si="119" ref="CQ102:CQ129">IF($P102&lt;&gt;"",(COUNTIF($P102,"=8")+COUNTIF($P102,"=7,8")+COUNTIF($P102,"*,8")+COUNTIF($P102,"8,*")),0)</f>
        <v>0</v>
      </c>
      <c r="CR102" s="162">
        <f aca="true" t="shared" si="120" ref="CR102:CR129">IF($R102&lt;&gt;"",(COUNTIF($R102,"=8")+COUNTIF($R102,"=7,8")+COUNTIF($R102,"*,8")+COUNTIF($R102,"8,*")),0)</f>
        <v>0</v>
      </c>
      <c r="CS102" s="162">
        <f aca="true" t="shared" si="121" ref="CS102:CS129">IF($T102&lt;&gt;"",(COUNTIF($T102,"=8")+COUNTIF($T102,"=7,8")+COUNTIF($T102,"*,8")+COUNTIF($T102,"8,*")),0)</f>
        <v>0</v>
      </c>
      <c r="CT102" s="165">
        <f aca="true" t="shared" si="122" ref="CT102:CT129">IF($V102&lt;&gt;"",(COUNTIF($V102,"=8")+COUNTIF($V102,"=7,8")+COUNTIF($V102,"*,8")+COUNTIF($V102,"8,*")),0)</f>
        <v>0</v>
      </c>
      <c r="CU102" s="102">
        <f aca="true" t="shared" si="123" ref="CU102:CU129">SUM(BO102,BS102,BW102,CA102,CE102,CI102,CM102,CQ102)</f>
        <v>1</v>
      </c>
      <c r="CV102" s="96">
        <f aca="true" t="shared" si="124" ref="CV102:CV129">SUM(BP102,BT102,BX102,CB102,CF102,CJ102,CN102,CR102)</f>
        <v>0</v>
      </c>
      <c r="CW102" s="96">
        <f aca="true" t="shared" si="125" ref="CW102:CW129">SUM(BQ102,BU102,BY102,CC102,CG102,CK102,CO102,CS102)</f>
        <v>0</v>
      </c>
      <c r="CX102" s="96">
        <f aca="true" t="shared" si="126" ref="CX102:CX130">SUM(BR102,BV102,BZ102,CD102,CH102,CL102,CP102,CT102)</f>
        <v>0</v>
      </c>
      <c r="CY102" s="103">
        <f aca="true" t="shared" si="127" ref="CY102:CY112">SUM(CU102:CX102)</f>
        <v>1</v>
      </c>
      <c r="CZ102">
        <f aca="true" t="shared" si="128" ref="CZ102:CZ128">IF(CY102&lt;&gt;0,FLOOR(DA102/CY102,1),0)</f>
        <v>5</v>
      </c>
      <c r="DA102" s="104">
        <f aca="true" t="shared" si="129" ref="DA102:DA112">X102</f>
        <v>5</v>
      </c>
      <c r="DB102" s="2">
        <f aca="true" t="shared" si="130" ref="DB102:DB129">IF(CV102=0,CZ102,CZ102+1)</f>
        <v>5</v>
      </c>
      <c r="DC102" s="2">
        <f aca="true" t="shared" si="131" ref="DC102:DC112">CZ102</f>
        <v>5</v>
      </c>
      <c r="DD102" s="2">
        <f aca="true" t="shared" si="132" ref="DD102:DD129">IF(CV102=0,CZ102,CZ102+1)</f>
        <v>5</v>
      </c>
      <c r="DE102" s="2">
        <f aca="true" t="shared" si="133" ref="DE102:DE129">IF(CV102=0,CZ102,CZ102+1)</f>
        <v>5</v>
      </c>
      <c r="DF102" s="105">
        <f aca="true" t="shared" si="134" ref="DF102:DF129">DB102*CU102+CV102*DC102+DD102*CW102+DE102*CX102</f>
        <v>5</v>
      </c>
      <c r="DG102" s="108">
        <f aca="true" t="shared" si="135" ref="DG102:DG129">DF102-DA102</f>
        <v>0</v>
      </c>
      <c r="DI102" s="2">
        <f aca="true" t="shared" si="136" ref="DI102:DI128">DB102*BO102+BP102*DC102+DD102*BQ102+BR102*DE102</f>
        <v>0</v>
      </c>
      <c r="DJ102" s="2">
        <f aca="true" t="shared" si="137" ref="DJ102:DJ128">$DB102*BS102+BT102*$DC102+$DD102*BU102+BV102*$DE102</f>
        <v>0</v>
      </c>
      <c r="DK102" s="2">
        <f aca="true" t="shared" si="138" ref="DK102:DK128">$DB102*BW102+BX102*$DC102+$DD102*BY102+BZ102*$DE102</f>
        <v>0</v>
      </c>
      <c r="DL102" s="2">
        <f aca="true" t="shared" si="139" ref="DL102:DL128">$DB102*CA102+CB102*$DC102+$DD102*CC102+CD102*$DE102</f>
        <v>0</v>
      </c>
      <c r="DM102" s="2">
        <f aca="true" t="shared" si="140" ref="DM102:DM128">$DB102*CE102+CF102*$DC102+$DD102*CG102+CH102*$DE102</f>
        <v>0</v>
      </c>
      <c r="DN102" s="2">
        <f aca="true" t="shared" si="141" ref="DN102:DN128">$DB102*CI102+CJ102*$DC102+$DD102*CK102+CL102*$DE102</f>
        <v>5</v>
      </c>
      <c r="DO102" s="2">
        <f aca="true" t="shared" si="142" ref="DO102:DO128">$DB102*CM102+CN102*$DC102+$DD102*CO102+CP102*$DE102</f>
        <v>0</v>
      </c>
      <c r="DP102" s="2">
        <f aca="true" t="shared" si="143" ref="DP102:DP128">$DB102*CQ102+CR102*$DC102+$DD102*CS102+CT102*$DE102</f>
        <v>0</v>
      </c>
    </row>
    <row r="103" spans="1:120" ht="14.25" customHeight="1">
      <c r="A103" s="217" t="s">
        <v>242</v>
      </c>
      <c r="B103" s="219"/>
      <c r="C103" s="264" t="s">
        <v>357</v>
      </c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26"/>
      <c r="P103" s="271">
        <v>6</v>
      </c>
      <c r="Q103" s="269"/>
      <c r="R103" s="269"/>
      <c r="S103" s="269"/>
      <c r="T103" s="269"/>
      <c r="U103" s="269"/>
      <c r="V103" s="269"/>
      <c r="W103" s="270"/>
      <c r="X103" s="260">
        <v>5</v>
      </c>
      <c r="Y103" s="203"/>
      <c r="Z103" s="203">
        <f aca="true" t="shared" si="144" ref="Z103:Z112">X103*36</f>
        <v>180</v>
      </c>
      <c r="AA103" s="203"/>
      <c r="AB103" s="203"/>
      <c r="AC103" s="225">
        <f aca="true" t="shared" si="145" ref="AC103:AC112">AF103+AH103+AJ103</f>
        <v>50</v>
      </c>
      <c r="AD103" s="225"/>
      <c r="AE103" s="223"/>
      <c r="AF103" s="211">
        <v>34</v>
      </c>
      <c r="AG103" s="225"/>
      <c r="AH103" s="225">
        <v>16</v>
      </c>
      <c r="AI103" s="225"/>
      <c r="AJ103" s="225"/>
      <c r="AK103" s="225"/>
      <c r="AL103" s="239">
        <f aca="true" t="shared" si="146" ref="AL103:AL112">Z103-AC103</f>
        <v>130</v>
      </c>
      <c r="AM103" s="240"/>
      <c r="AN103" s="34"/>
      <c r="AO103" s="32"/>
      <c r="AP103" s="24"/>
      <c r="AQ103" s="31"/>
      <c r="AR103" s="31"/>
      <c r="AS103" s="31"/>
      <c r="AT103" s="29"/>
      <c r="AU103" s="32"/>
      <c r="AV103" s="24"/>
      <c r="AW103" s="32"/>
      <c r="AX103" s="32"/>
      <c r="AY103" s="32"/>
      <c r="AZ103" s="29"/>
      <c r="BA103" s="32"/>
      <c r="BB103" s="24"/>
      <c r="BC103" s="32">
        <v>2</v>
      </c>
      <c r="BD103" s="32">
        <v>1</v>
      </c>
      <c r="BE103" s="32">
        <v>0</v>
      </c>
      <c r="BF103" s="29"/>
      <c r="BG103" s="32"/>
      <c r="BH103" s="24"/>
      <c r="BI103" s="32"/>
      <c r="BJ103" s="32"/>
      <c r="BK103" s="50"/>
      <c r="BM103" s="55">
        <f t="shared" si="1"/>
        <v>68</v>
      </c>
      <c r="BN103">
        <f t="shared" si="89"/>
        <v>27.77777777777778</v>
      </c>
      <c r="BO103" s="139">
        <f t="shared" si="94"/>
        <v>0</v>
      </c>
      <c r="BP103" s="140">
        <f t="shared" si="95"/>
        <v>0</v>
      </c>
      <c r="BQ103" s="140">
        <f t="shared" si="96"/>
        <v>0</v>
      </c>
      <c r="BR103" s="141">
        <f t="shared" si="97"/>
        <v>0</v>
      </c>
      <c r="BS103" s="123">
        <f t="shared" si="90"/>
        <v>0</v>
      </c>
      <c r="BT103" s="124">
        <f t="shared" si="98"/>
        <v>0</v>
      </c>
      <c r="BU103" s="124">
        <f t="shared" si="99"/>
        <v>0</v>
      </c>
      <c r="BV103" s="125">
        <f t="shared" si="100"/>
        <v>0</v>
      </c>
      <c r="BW103" s="120">
        <f t="shared" si="91"/>
        <v>0</v>
      </c>
      <c r="BX103" s="121">
        <f t="shared" si="101"/>
        <v>0</v>
      </c>
      <c r="BY103" s="121">
        <f t="shared" si="102"/>
        <v>0</v>
      </c>
      <c r="BZ103" s="122">
        <f t="shared" si="103"/>
        <v>0</v>
      </c>
      <c r="CA103" s="162">
        <f t="shared" si="92"/>
        <v>0</v>
      </c>
      <c r="CB103" s="162">
        <f t="shared" si="104"/>
        <v>0</v>
      </c>
      <c r="CC103" s="162">
        <f t="shared" si="105"/>
        <v>0</v>
      </c>
      <c r="CD103" s="162">
        <f t="shared" si="106"/>
        <v>0</v>
      </c>
      <c r="CE103" s="139">
        <f t="shared" si="107"/>
        <v>0</v>
      </c>
      <c r="CF103" s="139">
        <f t="shared" si="108"/>
        <v>0</v>
      </c>
      <c r="CG103" s="139">
        <f t="shared" si="109"/>
        <v>0</v>
      </c>
      <c r="CH103" s="139">
        <f t="shared" si="110"/>
        <v>0</v>
      </c>
      <c r="CI103" s="123">
        <f t="shared" si="111"/>
        <v>1</v>
      </c>
      <c r="CJ103" s="123">
        <f t="shared" si="112"/>
        <v>0</v>
      </c>
      <c r="CK103" s="123">
        <f t="shared" si="113"/>
        <v>0</v>
      </c>
      <c r="CL103" s="123">
        <f t="shared" si="114"/>
        <v>0</v>
      </c>
      <c r="CM103" s="158">
        <f t="shared" si="115"/>
        <v>0</v>
      </c>
      <c r="CN103" s="158">
        <f t="shared" si="116"/>
        <v>0</v>
      </c>
      <c r="CO103" s="158">
        <f t="shared" si="117"/>
        <v>0</v>
      </c>
      <c r="CP103" s="158">
        <f t="shared" si="118"/>
        <v>0</v>
      </c>
      <c r="CQ103" s="162">
        <f t="shared" si="119"/>
        <v>0</v>
      </c>
      <c r="CR103" s="162">
        <f t="shared" si="120"/>
        <v>0</v>
      </c>
      <c r="CS103" s="162">
        <f t="shared" si="121"/>
        <v>0</v>
      </c>
      <c r="CT103" s="165">
        <f t="shared" si="122"/>
        <v>0</v>
      </c>
      <c r="CU103" s="102">
        <f t="shared" si="123"/>
        <v>1</v>
      </c>
      <c r="CV103" s="96">
        <f t="shared" si="124"/>
        <v>0</v>
      </c>
      <c r="CW103" s="96">
        <f t="shared" si="125"/>
        <v>0</v>
      </c>
      <c r="CX103" s="96">
        <f t="shared" si="126"/>
        <v>0</v>
      </c>
      <c r="CY103" s="103">
        <f t="shared" si="127"/>
        <v>1</v>
      </c>
      <c r="CZ103">
        <f t="shared" si="128"/>
        <v>5</v>
      </c>
      <c r="DA103" s="104">
        <f t="shared" si="129"/>
        <v>5</v>
      </c>
      <c r="DB103" s="2">
        <f t="shared" si="130"/>
        <v>5</v>
      </c>
      <c r="DC103" s="2">
        <f t="shared" si="131"/>
        <v>5</v>
      </c>
      <c r="DD103" s="2">
        <f t="shared" si="132"/>
        <v>5</v>
      </c>
      <c r="DE103" s="2">
        <f t="shared" si="133"/>
        <v>5</v>
      </c>
      <c r="DF103" s="105">
        <f t="shared" si="134"/>
        <v>5</v>
      </c>
      <c r="DG103" s="108">
        <f t="shared" si="135"/>
        <v>0</v>
      </c>
      <c r="DI103" s="2">
        <f t="shared" si="136"/>
        <v>0</v>
      </c>
      <c r="DJ103" s="2">
        <f t="shared" si="137"/>
        <v>0</v>
      </c>
      <c r="DK103" s="2">
        <f t="shared" si="138"/>
        <v>0</v>
      </c>
      <c r="DL103" s="2">
        <f t="shared" si="139"/>
        <v>0</v>
      </c>
      <c r="DM103" s="2">
        <f t="shared" si="140"/>
        <v>0</v>
      </c>
      <c r="DN103" s="2">
        <f t="shared" si="141"/>
        <v>5</v>
      </c>
      <c r="DO103" s="2">
        <f t="shared" si="142"/>
        <v>0</v>
      </c>
      <c r="DP103" s="2">
        <f t="shared" si="143"/>
        <v>0</v>
      </c>
    </row>
    <row r="104" spans="1:120" ht="14.25" customHeight="1">
      <c r="A104" s="217" t="s">
        <v>243</v>
      </c>
      <c r="B104" s="219"/>
      <c r="C104" s="264" t="s">
        <v>358</v>
      </c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26"/>
      <c r="P104" s="271">
        <v>6</v>
      </c>
      <c r="Q104" s="269"/>
      <c r="R104" s="269"/>
      <c r="S104" s="269"/>
      <c r="T104" s="269">
        <v>7</v>
      </c>
      <c r="U104" s="269"/>
      <c r="V104" s="269"/>
      <c r="W104" s="270"/>
      <c r="X104" s="260">
        <v>4</v>
      </c>
      <c r="Y104" s="203"/>
      <c r="Z104" s="203">
        <f t="shared" si="144"/>
        <v>144</v>
      </c>
      <c r="AA104" s="203"/>
      <c r="AB104" s="203"/>
      <c r="AC104" s="225">
        <f t="shared" si="145"/>
        <v>66</v>
      </c>
      <c r="AD104" s="225"/>
      <c r="AE104" s="223"/>
      <c r="AF104" s="211">
        <v>50</v>
      </c>
      <c r="AG104" s="225"/>
      <c r="AH104" s="225"/>
      <c r="AI104" s="225"/>
      <c r="AJ104" s="225">
        <v>16</v>
      </c>
      <c r="AK104" s="225"/>
      <c r="AL104" s="239">
        <f t="shared" si="146"/>
        <v>78</v>
      </c>
      <c r="AM104" s="240"/>
      <c r="AN104" s="34"/>
      <c r="AO104" s="32"/>
      <c r="AP104" s="24"/>
      <c r="AQ104" s="29"/>
      <c r="AR104" s="32"/>
      <c r="AS104" s="32"/>
      <c r="AT104" s="42"/>
      <c r="AU104" s="31"/>
      <c r="AV104" s="41"/>
      <c r="AW104" s="31"/>
      <c r="AX104" s="31"/>
      <c r="AY104" s="31"/>
      <c r="AZ104" s="42"/>
      <c r="BA104" s="31"/>
      <c r="BB104" s="41"/>
      <c r="BC104" s="31">
        <v>3</v>
      </c>
      <c r="BD104" s="31">
        <v>0</v>
      </c>
      <c r="BE104" s="31">
        <v>1</v>
      </c>
      <c r="BF104" s="42"/>
      <c r="BG104" s="31"/>
      <c r="BH104" s="41"/>
      <c r="BI104" s="31"/>
      <c r="BJ104" s="31"/>
      <c r="BK104" s="54"/>
      <c r="BM104" s="55">
        <f aca="true" t="shared" si="147" ref="BM104:BM121">AF104/AC104*100</f>
        <v>75.75757575757575</v>
      </c>
      <c r="BN104">
        <f t="shared" si="89"/>
        <v>45.83333333333333</v>
      </c>
      <c r="BO104" s="139">
        <f t="shared" si="94"/>
        <v>0</v>
      </c>
      <c r="BP104" s="140">
        <f t="shared" si="95"/>
        <v>0</v>
      </c>
      <c r="BQ104" s="140">
        <f t="shared" si="96"/>
        <v>0</v>
      </c>
      <c r="BR104" s="141">
        <f t="shared" si="97"/>
        <v>0</v>
      </c>
      <c r="BS104" s="123">
        <f t="shared" si="90"/>
        <v>0</v>
      </c>
      <c r="BT104" s="124">
        <f t="shared" si="98"/>
        <v>0</v>
      </c>
      <c r="BU104" s="124">
        <f t="shared" si="99"/>
        <v>0</v>
      </c>
      <c r="BV104" s="125">
        <f t="shared" si="100"/>
        <v>0</v>
      </c>
      <c r="BW104" s="120">
        <f t="shared" si="91"/>
        <v>0</v>
      </c>
      <c r="BX104" s="121">
        <f t="shared" si="101"/>
        <v>0</v>
      </c>
      <c r="BY104" s="121">
        <f t="shared" si="102"/>
        <v>0</v>
      </c>
      <c r="BZ104" s="122">
        <f t="shared" si="103"/>
        <v>0</v>
      </c>
      <c r="CA104" s="162">
        <f t="shared" si="92"/>
        <v>0</v>
      </c>
      <c r="CB104" s="162">
        <f t="shared" si="104"/>
        <v>0</v>
      </c>
      <c r="CC104" s="162">
        <f t="shared" si="105"/>
        <v>0</v>
      </c>
      <c r="CD104" s="162">
        <f t="shared" si="106"/>
        <v>0</v>
      </c>
      <c r="CE104" s="139">
        <f t="shared" si="107"/>
        <v>0</v>
      </c>
      <c r="CF104" s="139">
        <f t="shared" si="108"/>
        <v>0</v>
      </c>
      <c r="CG104" s="139">
        <f t="shared" si="109"/>
        <v>0</v>
      </c>
      <c r="CH104" s="139">
        <f t="shared" si="110"/>
        <v>0</v>
      </c>
      <c r="CI104" s="123">
        <f t="shared" si="111"/>
        <v>1</v>
      </c>
      <c r="CJ104" s="123">
        <f t="shared" si="112"/>
        <v>0</v>
      </c>
      <c r="CK104" s="123">
        <f t="shared" si="113"/>
        <v>0</v>
      </c>
      <c r="CL104" s="123">
        <f t="shared" si="114"/>
        <v>0</v>
      </c>
      <c r="CM104" s="158">
        <f t="shared" si="115"/>
        <v>0</v>
      </c>
      <c r="CN104" s="158">
        <f t="shared" si="116"/>
        <v>0</v>
      </c>
      <c r="CO104" s="158">
        <f t="shared" si="117"/>
        <v>1</v>
      </c>
      <c r="CP104" s="158">
        <f t="shared" si="118"/>
        <v>0</v>
      </c>
      <c r="CQ104" s="162">
        <f t="shared" si="119"/>
        <v>0</v>
      </c>
      <c r="CR104" s="162">
        <f t="shared" si="120"/>
        <v>0</v>
      </c>
      <c r="CS104" s="162">
        <f t="shared" si="121"/>
        <v>0</v>
      </c>
      <c r="CT104" s="165">
        <f t="shared" si="122"/>
        <v>0</v>
      </c>
      <c r="CU104" s="102">
        <f t="shared" si="123"/>
        <v>1</v>
      </c>
      <c r="CV104" s="96">
        <f t="shared" si="124"/>
        <v>0</v>
      </c>
      <c r="CW104" s="96">
        <f t="shared" si="125"/>
        <v>1</v>
      </c>
      <c r="CX104" s="96">
        <f t="shared" si="126"/>
        <v>0</v>
      </c>
      <c r="CY104" s="103">
        <f t="shared" si="127"/>
        <v>2</v>
      </c>
      <c r="CZ104">
        <f t="shared" si="128"/>
        <v>2</v>
      </c>
      <c r="DA104" s="104">
        <f t="shared" si="129"/>
        <v>4</v>
      </c>
      <c r="DB104" s="2">
        <f t="shared" si="130"/>
        <v>2</v>
      </c>
      <c r="DC104" s="2">
        <f t="shared" si="131"/>
        <v>2</v>
      </c>
      <c r="DD104" s="2">
        <f t="shared" si="132"/>
        <v>2</v>
      </c>
      <c r="DE104" s="2">
        <f t="shared" si="133"/>
        <v>2</v>
      </c>
      <c r="DF104" s="105">
        <f t="shared" si="134"/>
        <v>4</v>
      </c>
      <c r="DG104" s="108">
        <f t="shared" si="135"/>
        <v>0</v>
      </c>
      <c r="DI104" s="2">
        <f t="shared" si="136"/>
        <v>0</v>
      </c>
      <c r="DJ104" s="2">
        <f t="shared" si="137"/>
        <v>0</v>
      </c>
      <c r="DK104" s="2">
        <f t="shared" si="138"/>
        <v>0</v>
      </c>
      <c r="DL104" s="2">
        <f t="shared" si="139"/>
        <v>0</v>
      </c>
      <c r="DM104" s="2">
        <f t="shared" si="140"/>
        <v>0</v>
      </c>
      <c r="DN104" s="2">
        <f>$DB104*CI104+CJ104*$DC104+$DD104*CK104+CL104*$DE104</f>
        <v>2</v>
      </c>
      <c r="DO104" s="2">
        <f>$DB104*CM104+CN104*$DC104+$DD104*CO104+CP104*$DE104</f>
        <v>2</v>
      </c>
      <c r="DP104" s="2">
        <f t="shared" si="143"/>
        <v>0</v>
      </c>
    </row>
    <row r="105" spans="1:120" ht="15" customHeight="1">
      <c r="A105" s="217" t="s">
        <v>244</v>
      </c>
      <c r="B105" s="219"/>
      <c r="C105" s="264" t="s">
        <v>359</v>
      </c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26"/>
      <c r="P105" s="271">
        <v>8</v>
      </c>
      <c r="Q105" s="269"/>
      <c r="R105" s="274" t="s">
        <v>368</v>
      </c>
      <c r="S105" s="275"/>
      <c r="T105" s="269">
        <v>8</v>
      </c>
      <c r="U105" s="269"/>
      <c r="V105" s="269"/>
      <c r="W105" s="270"/>
      <c r="X105" s="260">
        <v>6</v>
      </c>
      <c r="Y105" s="203"/>
      <c r="Z105" s="203">
        <f t="shared" si="144"/>
        <v>216</v>
      </c>
      <c r="AA105" s="203"/>
      <c r="AB105" s="203"/>
      <c r="AC105" s="225">
        <f t="shared" si="145"/>
        <v>80</v>
      </c>
      <c r="AD105" s="225"/>
      <c r="AE105" s="223"/>
      <c r="AF105" s="211">
        <v>54</v>
      </c>
      <c r="AG105" s="225"/>
      <c r="AH105" s="225">
        <v>26</v>
      </c>
      <c r="AI105" s="225"/>
      <c r="AJ105" s="225"/>
      <c r="AK105" s="225"/>
      <c r="AL105" s="239">
        <f t="shared" si="146"/>
        <v>136</v>
      </c>
      <c r="AM105" s="240"/>
      <c r="AN105" s="34"/>
      <c r="AO105" s="32"/>
      <c r="AP105" s="24"/>
      <c r="AQ105" s="31"/>
      <c r="AR105" s="31"/>
      <c r="AS105" s="31"/>
      <c r="AT105" s="29"/>
      <c r="AU105" s="32"/>
      <c r="AV105" s="24"/>
      <c r="AW105" s="32"/>
      <c r="AX105" s="32"/>
      <c r="AY105" s="32"/>
      <c r="AZ105" s="29"/>
      <c r="BA105" s="32"/>
      <c r="BB105" s="24"/>
      <c r="BC105" s="32"/>
      <c r="BD105" s="32"/>
      <c r="BE105" s="32"/>
      <c r="BF105" s="70">
        <v>2</v>
      </c>
      <c r="BG105" s="69">
        <v>1</v>
      </c>
      <c r="BH105" s="71">
        <v>0</v>
      </c>
      <c r="BI105" s="32">
        <v>2</v>
      </c>
      <c r="BJ105" s="32">
        <v>1</v>
      </c>
      <c r="BK105" s="50">
        <v>0</v>
      </c>
      <c r="BM105" s="55">
        <f t="shared" si="147"/>
        <v>67.5</v>
      </c>
      <c r="BN105">
        <f t="shared" si="89"/>
        <v>37.03703703703704</v>
      </c>
      <c r="BO105" s="139">
        <f t="shared" si="94"/>
        <v>0</v>
      </c>
      <c r="BP105" s="140">
        <f t="shared" si="95"/>
        <v>0</v>
      </c>
      <c r="BQ105" s="140">
        <f t="shared" si="96"/>
        <v>0</v>
      </c>
      <c r="BR105" s="141">
        <f t="shared" si="97"/>
        <v>0</v>
      </c>
      <c r="BS105" s="123">
        <f t="shared" si="90"/>
        <v>0</v>
      </c>
      <c r="BT105" s="124">
        <f t="shared" si="98"/>
        <v>0</v>
      </c>
      <c r="BU105" s="124">
        <f t="shared" si="99"/>
        <v>0</v>
      </c>
      <c r="BV105" s="125">
        <f t="shared" si="100"/>
        <v>0</v>
      </c>
      <c r="BW105" s="120">
        <f t="shared" si="91"/>
        <v>0</v>
      </c>
      <c r="BX105" s="121">
        <f t="shared" si="101"/>
        <v>0</v>
      </c>
      <c r="BY105" s="121">
        <f t="shared" si="102"/>
        <v>0</v>
      </c>
      <c r="BZ105" s="122">
        <f t="shared" si="103"/>
        <v>0</v>
      </c>
      <c r="CA105" s="162">
        <f t="shared" si="92"/>
        <v>0</v>
      </c>
      <c r="CB105" s="162">
        <f t="shared" si="104"/>
        <v>0</v>
      </c>
      <c r="CC105" s="162">
        <f t="shared" si="105"/>
        <v>0</v>
      </c>
      <c r="CD105" s="162">
        <f t="shared" si="106"/>
        <v>0</v>
      </c>
      <c r="CE105" s="139">
        <f t="shared" si="107"/>
        <v>0</v>
      </c>
      <c r="CF105" s="139">
        <f t="shared" si="108"/>
        <v>0</v>
      </c>
      <c r="CG105" s="139">
        <f t="shared" si="109"/>
        <v>0</v>
      </c>
      <c r="CH105" s="139">
        <f t="shared" si="110"/>
        <v>0</v>
      </c>
      <c r="CI105" s="123">
        <f t="shared" si="111"/>
        <v>0</v>
      </c>
      <c r="CJ105" s="123">
        <f t="shared" si="112"/>
        <v>0</v>
      </c>
      <c r="CK105" s="123">
        <f t="shared" si="113"/>
        <v>0</v>
      </c>
      <c r="CL105" s="123">
        <f t="shared" si="114"/>
        <v>0</v>
      </c>
      <c r="CM105" s="158">
        <f t="shared" si="115"/>
        <v>0</v>
      </c>
      <c r="CN105" s="158">
        <f t="shared" si="116"/>
        <v>1</v>
      </c>
      <c r="CO105" s="158">
        <f t="shared" si="117"/>
        <v>0</v>
      </c>
      <c r="CP105" s="158">
        <f t="shared" si="118"/>
        <v>0</v>
      </c>
      <c r="CQ105" s="162">
        <f t="shared" si="119"/>
        <v>1</v>
      </c>
      <c r="CR105" s="162">
        <f t="shared" si="120"/>
        <v>0</v>
      </c>
      <c r="CS105" s="162">
        <f t="shared" si="121"/>
        <v>1</v>
      </c>
      <c r="CT105" s="165">
        <f t="shared" si="122"/>
        <v>0</v>
      </c>
      <c r="CU105" s="102">
        <f t="shared" si="123"/>
        <v>1</v>
      </c>
      <c r="CV105" s="96">
        <f t="shared" si="124"/>
        <v>1</v>
      </c>
      <c r="CW105" s="96">
        <f t="shared" si="125"/>
        <v>1</v>
      </c>
      <c r="CX105" s="96">
        <f t="shared" si="126"/>
        <v>0</v>
      </c>
      <c r="CY105" s="103">
        <f t="shared" si="127"/>
        <v>3</v>
      </c>
      <c r="CZ105">
        <f t="shared" si="128"/>
        <v>2</v>
      </c>
      <c r="DA105" s="104">
        <f t="shared" si="129"/>
        <v>6</v>
      </c>
      <c r="DB105" s="2">
        <f t="shared" si="130"/>
        <v>3</v>
      </c>
      <c r="DC105" s="2">
        <f t="shared" si="131"/>
        <v>2</v>
      </c>
      <c r="DD105" s="2">
        <f t="shared" si="132"/>
        <v>3</v>
      </c>
      <c r="DE105" s="2">
        <f t="shared" si="133"/>
        <v>3</v>
      </c>
      <c r="DF105" s="105">
        <f t="shared" si="134"/>
        <v>8</v>
      </c>
      <c r="DG105" s="108">
        <f t="shared" si="135"/>
        <v>2</v>
      </c>
      <c r="DI105" s="2">
        <f t="shared" si="136"/>
        <v>0</v>
      </c>
      <c r="DJ105" s="2">
        <f t="shared" si="137"/>
        <v>0</v>
      </c>
      <c r="DK105" s="2">
        <f t="shared" si="138"/>
        <v>0</v>
      </c>
      <c r="DL105" s="2">
        <f t="shared" si="139"/>
        <v>0</v>
      </c>
      <c r="DM105" s="2">
        <f t="shared" si="140"/>
        <v>0</v>
      </c>
      <c r="DN105" s="2">
        <f>$DB105*CI105+CJ105*$DC105+$DD105*CK105+CL105*$DE105</f>
        <v>0</v>
      </c>
      <c r="DO105" s="2">
        <f>$DB105*CM105+CN105*$DC105+$DD105*CO105+CP105*$DE105</f>
        <v>2</v>
      </c>
      <c r="DP105" s="183">
        <v>4</v>
      </c>
    </row>
    <row r="106" spans="1:120" ht="25.5" customHeight="1">
      <c r="A106" s="217" t="s">
        <v>245</v>
      </c>
      <c r="B106" s="219"/>
      <c r="C106" s="264" t="s">
        <v>360</v>
      </c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26"/>
      <c r="P106" s="271"/>
      <c r="Q106" s="269"/>
      <c r="R106" s="269">
        <v>8</v>
      </c>
      <c r="S106" s="269"/>
      <c r="T106" s="269"/>
      <c r="U106" s="269"/>
      <c r="V106" s="269"/>
      <c r="W106" s="270"/>
      <c r="X106" s="260">
        <v>2</v>
      </c>
      <c r="Y106" s="203"/>
      <c r="Z106" s="203">
        <f t="shared" si="144"/>
        <v>72</v>
      </c>
      <c r="AA106" s="203"/>
      <c r="AB106" s="203"/>
      <c r="AC106" s="225">
        <f t="shared" si="145"/>
        <v>48</v>
      </c>
      <c r="AD106" s="225"/>
      <c r="AE106" s="223"/>
      <c r="AF106" s="211">
        <v>36</v>
      </c>
      <c r="AG106" s="225"/>
      <c r="AH106" s="225">
        <v>12</v>
      </c>
      <c r="AI106" s="225"/>
      <c r="AJ106" s="225"/>
      <c r="AK106" s="225"/>
      <c r="AL106" s="239">
        <f t="shared" si="146"/>
        <v>24</v>
      </c>
      <c r="AM106" s="240"/>
      <c r="AN106" s="34"/>
      <c r="AO106" s="32"/>
      <c r="AP106" s="24"/>
      <c r="AQ106" s="29"/>
      <c r="AR106" s="32"/>
      <c r="AS106" s="32"/>
      <c r="AT106" s="42"/>
      <c r="AU106" s="31"/>
      <c r="AV106" s="41"/>
      <c r="AW106" s="31"/>
      <c r="AX106" s="31"/>
      <c r="AY106" s="31"/>
      <c r="AZ106" s="42"/>
      <c r="BA106" s="31"/>
      <c r="BB106" s="41"/>
      <c r="BC106" s="31"/>
      <c r="BD106" s="31"/>
      <c r="BE106" s="31"/>
      <c r="BF106" s="42"/>
      <c r="BG106" s="31"/>
      <c r="BH106" s="41"/>
      <c r="BI106" s="31">
        <v>3</v>
      </c>
      <c r="BJ106" s="31">
        <v>1</v>
      </c>
      <c r="BK106" s="111">
        <v>0</v>
      </c>
      <c r="BM106" s="55">
        <f t="shared" si="147"/>
        <v>75</v>
      </c>
      <c r="BN106">
        <f t="shared" si="89"/>
        <v>66.66666666666666</v>
      </c>
      <c r="BO106" s="139">
        <f t="shared" si="94"/>
        <v>0</v>
      </c>
      <c r="BP106" s="140">
        <f t="shared" si="95"/>
        <v>0</v>
      </c>
      <c r="BQ106" s="140">
        <f t="shared" si="96"/>
        <v>0</v>
      </c>
      <c r="BR106" s="141">
        <f t="shared" si="97"/>
        <v>0</v>
      </c>
      <c r="BS106" s="123">
        <f t="shared" si="90"/>
        <v>0</v>
      </c>
      <c r="BT106" s="124">
        <f t="shared" si="98"/>
        <v>0</v>
      </c>
      <c r="BU106" s="124">
        <f t="shared" si="99"/>
        <v>0</v>
      </c>
      <c r="BV106" s="125">
        <f t="shared" si="100"/>
        <v>0</v>
      </c>
      <c r="BW106" s="120">
        <f t="shared" si="91"/>
        <v>0</v>
      </c>
      <c r="BX106" s="121">
        <f t="shared" si="101"/>
        <v>0</v>
      </c>
      <c r="BY106" s="121">
        <f t="shared" si="102"/>
        <v>0</v>
      </c>
      <c r="BZ106" s="122">
        <f t="shared" si="103"/>
        <v>0</v>
      </c>
      <c r="CA106" s="162">
        <f t="shared" si="92"/>
        <v>0</v>
      </c>
      <c r="CB106" s="162">
        <f t="shared" si="104"/>
        <v>0</v>
      </c>
      <c r="CC106" s="162">
        <f t="shared" si="105"/>
        <v>0</v>
      </c>
      <c r="CD106" s="162">
        <f t="shared" si="106"/>
        <v>0</v>
      </c>
      <c r="CE106" s="139">
        <f t="shared" si="107"/>
        <v>0</v>
      </c>
      <c r="CF106" s="139">
        <f t="shared" si="108"/>
        <v>0</v>
      </c>
      <c r="CG106" s="139">
        <f t="shared" si="109"/>
        <v>0</v>
      </c>
      <c r="CH106" s="139">
        <f t="shared" si="110"/>
        <v>0</v>
      </c>
      <c r="CI106" s="123">
        <f t="shared" si="111"/>
        <v>0</v>
      </c>
      <c r="CJ106" s="123">
        <f t="shared" si="112"/>
        <v>0</v>
      </c>
      <c r="CK106" s="123">
        <f t="shared" si="113"/>
        <v>0</v>
      </c>
      <c r="CL106" s="123">
        <f t="shared" si="114"/>
        <v>0</v>
      </c>
      <c r="CM106" s="158">
        <f t="shared" si="115"/>
        <v>0</v>
      </c>
      <c r="CN106" s="158">
        <f t="shared" si="116"/>
        <v>0</v>
      </c>
      <c r="CO106" s="158">
        <f t="shared" si="117"/>
        <v>0</v>
      </c>
      <c r="CP106" s="158">
        <f t="shared" si="118"/>
        <v>0</v>
      </c>
      <c r="CQ106" s="162">
        <f t="shared" si="119"/>
        <v>0</v>
      </c>
      <c r="CR106" s="162">
        <f t="shared" si="120"/>
        <v>1</v>
      </c>
      <c r="CS106" s="162">
        <f t="shared" si="121"/>
        <v>0</v>
      </c>
      <c r="CT106" s="165">
        <f t="shared" si="122"/>
        <v>0</v>
      </c>
      <c r="CU106" s="102">
        <f t="shared" si="123"/>
        <v>0</v>
      </c>
      <c r="CV106" s="96">
        <f t="shared" si="124"/>
        <v>1</v>
      </c>
      <c r="CW106" s="96">
        <f t="shared" si="125"/>
        <v>0</v>
      </c>
      <c r="CX106" s="96">
        <f t="shared" si="126"/>
        <v>0</v>
      </c>
      <c r="CY106" s="103">
        <f t="shared" si="127"/>
        <v>1</v>
      </c>
      <c r="CZ106">
        <f t="shared" si="128"/>
        <v>2</v>
      </c>
      <c r="DA106" s="104">
        <f t="shared" si="129"/>
        <v>2</v>
      </c>
      <c r="DB106" s="2">
        <f t="shared" si="130"/>
        <v>3</v>
      </c>
      <c r="DC106" s="2">
        <f t="shared" si="131"/>
        <v>2</v>
      </c>
      <c r="DD106" s="2">
        <f t="shared" si="132"/>
        <v>3</v>
      </c>
      <c r="DE106" s="2">
        <f t="shared" si="133"/>
        <v>3</v>
      </c>
      <c r="DF106" s="105">
        <f t="shared" si="134"/>
        <v>2</v>
      </c>
      <c r="DG106" s="108">
        <f t="shared" si="135"/>
        <v>0</v>
      </c>
      <c r="DI106" s="2">
        <f t="shared" si="136"/>
        <v>0</v>
      </c>
      <c r="DJ106" s="2">
        <f t="shared" si="137"/>
        <v>0</v>
      </c>
      <c r="DK106" s="2">
        <f t="shared" si="138"/>
        <v>0</v>
      </c>
      <c r="DL106" s="2">
        <f t="shared" si="139"/>
        <v>0</v>
      </c>
      <c r="DM106" s="2">
        <f t="shared" si="140"/>
        <v>0</v>
      </c>
      <c r="DN106" s="2">
        <f>$DB106*CI106+CJ106*$DC106+$DD106*CK106+CL106*$DE106</f>
        <v>0</v>
      </c>
      <c r="DO106" s="2">
        <f>$DB106*CM106+CN106*$DC106+$DD106*CO106+CP106*$DE106</f>
        <v>0</v>
      </c>
      <c r="DP106" s="2">
        <f t="shared" si="143"/>
        <v>2</v>
      </c>
    </row>
    <row r="107" spans="1:120" ht="15.75" customHeight="1">
      <c r="A107" s="217" t="s">
        <v>246</v>
      </c>
      <c r="B107" s="219"/>
      <c r="C107" s="264" t="s">
        <v>361</v>
      </c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26"/>
      <c r="P107" s="271">
        <v>6</v>
      </c>
      <c r="Q107" s="269"/>
      <c r="R107" s="269"/>
      <c r="S107" s="269"/>
      <c r="T107" s="269"/>
      <c r="U107" s="269"/>
      <c r="V107" s="272">
        <v>6</v>
      </c>
      <c r="W107" s="273"/>
      <c r="X107" s="260">
        <v>6</v>
      </c>
      <c r="Y107" s="203"/>
      <c r="Z107" s="203">
        <f t="shared" si="144"/>
        <v>216</v>
      </c>
      <c r="AA107" s="203"/>
      <c r="AB107" s="203"/>
      <c r="AC107" s="225">
        <f t="shared" si="145"/>
        <v>82</v>
      </c>
      <c r="AD107" s="225"/>
      <c r="AE107" s="223"/>
      <c r="AF107" s="211">
        <v>50</v>
      </c>
      <c r="AG107" s="225"/>
      <c r="AH107" s="225">
        <v>16</v>
      </c>
      <c r="AI107" s="225"/>
      <c r="AJ107" s="225">
        <v>16</v>
      </c>
      <c r="AK107" s="225"/>
      <c r="AL107" s="239">
        <f t="shared" si="146"/>
        <v>134</v>
      </c>
      <c r="AM107" s="240"/>
      <c r="AN107" s="34"/>
      <c r="AO107" s="32"/>
      <c r="AP107" s="24"/>
      <c r="AQ107" s="31"/>
      <c r="AR107" s="31"/>
      <c r="AS107" s="31"/>
      <c r="AT107" s="29"/>
      <c r="AU107" s="32"/>
      <c r="AV107" s="24"/>
      <c r="AW107" s="32"/>
      <c r="AX107" s="32"/>
      <c r="AY107" s="32"/>
      <c r="AZ107" s="29"/>
      <c r="BA107" s="32"/>
      <c r="BB107" s="24"/>
      <c r="BC107" s="32">
        <v>3</v>
      </c>
      <c r="BD107" s="32">
        <v>1</v>
      </c>
      <c r="BE107" s="32">
        <v>1</v>
      </c>
      <c r="BF107" s="29"/>
      <c r="BG107" s="32"/>
      <c r="BH107" s="24"/>
      <c r="BI107" s="32"/>
      <c r="BJ107" s="32"/>
      <c r="BK107" s="50"/>
      <c r="BM107" s="55">
        <f t="shared" si="147"/>
        <v>60.97560975609756</v>
      </c>
      <c r="BN107">
        <f t="shared" si="89"/>
        <v>37.96296296296296</v>
      </c>
      <c r="BO107" s="139">
        <f t="shared" si="94"/>
        <v>0</v>
      </c>
      <c r="BP107" s="140">
        <f t="shared" si="95"/>
        <v>0</v>
      </c>
      <c r="BQ107" s="140">
        <f t="shared" si="96"/>
        <v>0</v>
      </c>
      <c r="BR107" s="141">
        <f t="shared" si="97"/>
        <v>0</v>
      </c>
      <c r="BS107" s="123">
        <f t="shared" si="90"/>
        <v>0</v>
      </c>
      <c r="BT107" s="124">
        <f t="shared" si="98"/>
        <v>0</v>
      </c>
      <c r="BU107" s="124">
        <f t="shared" si="99"/>
        <v>0</v>
      </c>
      <c r="BV107" s="125">
        <f t="shared" si="100"/>
        <v>0</v>
      </c>
      <c r="BW107" s="120">
        <f t="shared" si="91"/>
        <v>0</v>
      </c>
      <c r="BX107" s="121">
        <f t="shared" si="101"/>
        <v>0</v>
      </c>
      <c r="BY107" s="121">
        <f t="shared" si="102"/>
        <v>0</v>
      </c>
      <c r="BZ107" s="122">
        <f t="shared" si="103"/>
        <v>0</v>
      </c>
      <c r="CA107" s="162">
        <f t="shared" si="92"/>
        <v>0</v>
      </c>
      <c r="CB107" s="162">
        <f t="shared" si="104"/>
        <v>0</v>
      </c>
      <c r="CC107" s="162">
        <f t="shared" si="105"/>
        <v>0</v>
      </c>
      <c r="CD107" s="162">
        <f t="shared" si="106"/>
        <v>0</v>
      </c>
      <c r="CE107" s="139">
        <f t="shared" si="107"/>
        <v>0</v>
      </c>
      <c r="CF107" s="139">
        <f t="shared" si="108"/>
        <v>0</v>
      </c>
      <c r="CG107" s="139">
        <f t="shared" si="109"/>
        <v>0</v>
      </c>
      <c r="CH107" s="139">
        <f t="shared" si="110"/>
        <v>0</v>
      </c>
      <c r="CI107" s="123">
        <f t="shared" si="111"/>
        <v>1</v>
      </c>
      <c r="CJ107" s="123">
        <f t="shared" si="112"/>
        <v>0</v>
      </c>
      <c r="CK107" s="123">
        <f t="shared" si="113"/>
        <v>0</v>
      </c>
      <c r="CL107" s="123">
        <f t="shared" si="114"/>
        <v>1</v>
      </c>
      <c r="CM107" s="158">
        <f t="shared" si="115"/>
        <v>0</v>
      </c>
      <c r="CN107" s="158">
        <f t="shared" si="116"/>
        <v>0</v>
      </c>
      <c r="CO107" s="158">
        <f t="shared" si="117"/>
        <v>0</v>
      </c>
      <c r="CP107" s="158">
        <f t="shared" si="118"/>
        <v>0</v>
      </c>
      <c r="CQ107" s="162">
        <f t="shared" si="119"/>
        <v>0</v>
      </c>
      <c r="CR107" s="162">
        <f t="shared" si="120"/>
        <v>0</v>
      </c>
      <c r="CS107" s="162">
        <f t="shared" si="121"/>
        <v>0</v>
      </c>
      <c r="CT107" s="165">
        <f t="shared" si="122"/>
        <v>0</v>
      </c>
      <c r="CU107" s="102">
        <f t="shared" si="123"/>
        <v>1</v>
      </c>
      <c r="CV107" s="96">
        <f t="shared" si="124"/>
        <v>0</v>
      </c>
      <c r="CW107" s="96">
        <f t="shared" si="125"/>
        <v>0</v>
      </c>
      <c r="CX107" s="96">
        <f t="shared" si="126"/>
        <v>1</v>
      </c>
      <c r="CY107" s="103">
        <f t="shared" si="127"/>
        <v>2</v>
      </c>
      <c r="CZ107">
        <f t="shared" si="128"/>
        <v>3</v>
      </c>
      <c r="DA107" s="104">
        <f t="shared" si="129"/>
        <v>6</v>
      </c>
      <c r="DB107" s="2">
        <f t="shared" si="130"/>
        <v>3</v>
      </c>
      <c r="DC107" s="2">
        <f t="shared" si="131"/>
        <v>3</v>
      </c>
      <c r="DD107" s="2">
        <f t="shared" si="132"/>
        <v>3</v>
      </c>
      <c r="DE107" s="2">
        <f t="shared" si="133"/>
        <v>3</v>
      </c>
      <c r="DF107" s="105">
        <f t="shared" si="134"/>
        <v>6</v>
      </c>
      <c r="DG107" s="108">
        <f t="shared" si="135"/>
        <v>0</v>
      </c>
      <c r="DI107" s="2">
        <f t="shared" si="136"/>
        <v>0</v>
      </c>
      <c r="DJ107" s="2">
        <f t="shared" si="137"/>
        <v>0</v>
      </c>
      <c r="DK107" s="2">
        <f t="shared" si="138"/>
        <v>0</v>
      </c>
      <c r="DL107" s="2">
        <f t="shared" si="139"/>
        <v>0</v>
      </c>
      <c r="DM107" s="2">
        <f t="shared" si="140"/>
        <v>0</v>
      </c>
      <c r="DN107" s="2">
        <f>$DB107*CI107+CJ107*$DC107+$DD107*CK107+CL107*$DE107</f>
        <v>6</v>
      </c>
      <c r="DO107" s="2">
        <f>$DB107*CM107+CN107*$DC107+$DD107*CO107+CP107*$DE107</f>
        <v>0</v>
      </c>
      <c r="DP107" s="2">
        <f t="shared" si="143"/>
        <v>0</v>
      </c>
    </row>
    <row r="108" spans="1:120" ht="13.5" customHeight="1">
      <c r="A108" s="217" t="s">
        <v>247</v>
      </c>
      <c r="B108" s="219"/>
      <c r="C108" s="264" t="s">
        <v>362</v>
      </c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26"/>
      <c r="P108" s="271">
        <v>6</v>
      </c>
      <c r="Q108" s="269"/>
      <c r="R108" s="269"/>
      <c r="S108" s="269"/>
      <c r="T108" s="269"/>
      <c r="U108" s="269"/>
      <c r="V108" s="269">
        <v>7</v>
      </c>
      <c r="W108" s="270"/>
      <c r="X108" s="260">
        <v>4</v>
      </c>
      <c r="Y108" s="203"/>
      <c r="Z108" s="203">
        <f t="shared" si="144"/>
        <v>144</v>
      </c>
      <c r="AA108" s="203"/>
      <c r="AB108" s="203"/>
      <c r="AC108" s="225">
        <f t="shared" si="145"/>
        <v>66</v>
      </c>
      <c r="AD108" s="225"/>
      <c r="AE108" s="223"/>
      <c r="AF108" s="211">
        <v>34</v>
      </c>
      <c r="AG108" s="225"/>
      <c r="AH108" s="225">
        <v>16</v>
      </c>
      <c r="AI108" s="225"/>
      <c r="AJ108" s="225">
        <v>16</v>
      </c>
      <c r="AK108" s="225"/>
      <c r="AL108" s="239">
        <f t="shared" si="146"/>
        <v>78</v>
      </c>
      <c r="AM108" s="240"/>
      <c r="AN108" s="34"/>
      <c r="AO108" s="32"/>
      <c r="AP108" s="24"/>
      <c r="AQ108" s="29"/>
      <c r="AR108" s="32"/>
      <c r="AS108" s="32"/>
      <c r="AT108" s="42"/>
      <c r="AU108" s="31"/>
      <c r="AV108" s="41"/>
      <c r="AW108" s="31"/>
      <c r="AX108" s="31"/>
      <c r="AY108" s="31"/>
      <c r="AZ108" s="42"/>
      <c r="BA108" s="31"/>
      <c r="BB108" s="41"/>
      <c r="BC108" s="42">
        <v>2</v>
      </c>
      <c r="BD108" s="31">
        <v>1</v>
      </c>
      <c r="BE108" s="41">
        <v>1</v>
      </c>
      <c r="BF108" s="184"/>
      <c r="BG108" s="185"/>
      <c r="BH108" s="186"/>
      <c r="BI108" s="31"/>
      <c r="BJ108" s="31"/>
      <c r="BK108" s="54"/>
      <c r="BM108" s="55">
        <f t="shared" si="147"/>
        <v>51.515151515151516</v>
      </c>
      <c r="BN108">
        <f t="shared" si="89"/>
        <v>45.83333333333333</v>
      </c>
      <c r="BO108" s="139">
        <f t="shared" si="94"/>
        <v>0</v>
      </c>
      <c r="BP108" s="140">
        <f t="shared" si="95"/>
        <v>0</v>
      </c>
      <c r="BQ108" s="140">
        <f t="shared" si="96"/>
        <v>0</v>
      </c>
      <c r="BR108" s="141">
        <f t="shared" si="97"/>
        <v>0</v>
      </c>
      <c r="BS108" s="123">
        <f t="shared" si="90"/>
        <v>0</v>
      </c>
      <c r="BT108" s="124">
        <f t="shared" si="98"/>
        <v>0</v>
      </c>
      <c r="BU108" s="124">
        <f t="shared" si="99"/>
        <v>0</v>
      </c>
      <c r="BV108" s="125">
        <f t="shared" si="100"/>
        <v>0</v>
      </c>
      <c r="BW108" s="120">
        <f t="shared" si="91"/>
        <v>0</v>
      </c>
      <c r="BX108" s="121">
        <f t="shared" si="101"/>
        <v>0</v>
      </c>
      <c r="BY108" s="121">
        <f t="shared" si="102"/>
        <v>0</v>
      </c>
      <c r="BZ108" s="122">
        <f t="shared" si="103"/>
        <v>0</v>
      </c>
      <c r="CA108" s="162">
        <f t="shared" si="92"/>
        <v>0</v>
      </c>
      <c r="CB108" s="162">
        <f t="shared" si="104"/>
        <v>0</v>
      </c>
      <c r="CC108" s="162">
        <f t="shared" si="105"/>
        <v>0</v>
      </c>
      <c r="CD108" s="162">
        <f t="shared" si="106"/>
        <v>0</v>
      </c>
      <c r="CE108" s="139">
        <f t="shared" si="107"/>
        <v>0</v>
      </c>
      <c r="CF108" s="139">
        <f t="shared" si="108"/>
        <v>0</v>
      </c>
      <c r="CG108" s="139">
        <f t="shared" si="109"/>
        <v>0</v>
      </c>
      <c r="CH108" s="139">
        <f t="shared" si="110"/>
        <v>0</v>
      </c>
      <c r="CI108" s="123">
        <f t="shared" si="111"/>
        <v>1</v>
      </c>
      <c r="CJ108" s="123">
        <f t="shared" si="112"/>
        <v>0</v>
      </c>
      <c r="CK108" s="123">
        <f t="shared" si="113"/>
        <v>0</v>
      </c>
      <c r="CL108" s="123">
        <f t="shared" si="114"/>
        <v>0</v>
      </c>
      <c r="CM108" s="158">
        <f t="shared" si="115"/>
        <v>0</v>
      </c>
      <c r="CN108" s="158">
        <f t="shared" si="116"/>
        <v>0</v>
      </c>
      <c r="CO108" s="158">
        <f t="shared" si="117"/>
        <v>0</v>
      </c>
      <c r="CP108" s="158">
        <f t="shared" si="118"/>
        <v>1</v>
      </c>
      <c r="CQ108" s="162">
        <f t="shared" si="119"/>
        <v>0</v>
      </c>
      <c r="CR108" s="162">
        <f t="shared" si="120"/>
        <v>0</v>
      </c>
      <c r="CS108" s="162">
        <f t="shared" si="121"/>
        <v>0</v>
      </c>
      <c r="CT108" s="165">
        <f t="shared" si="122"/>
        <v>0</v>
      </c>
      <c r="CU108" s="102">
        <f t="shared" si="123"/>
        <v>1</v>
      </c>
      <c r="CV108" s="96">
        <f t="shared" si="124"/>
        <v>0</v>
      </c>
      <c r="CW108" s="96">
        <f t="shared" si="125"/>
        <v>0</v>
      </c>
      <c r="CX108" s="96">
        <f t="shared" si="126"/>
        <v>1</v>
      </c>
      <c r="CY108" s="103">
        <f t="shared" si="127"/>
        <v>2</v>
      </c>
      <c r="CZ108">
        <f t="shared" si="128"/>
        <v>2</v>
      </c>
      <c r="DA108" s="104">
        <f t="shared" si="129"/>
        <v>4</v>
      </c>
      <c r="DB108" s="2">
        <f t="shared" si="130"/>
        <v>2</v>
      </c>
      <c r="DC108" s="2">
        <f t="shared" si="131"/>
        <v>2</v>
      </c>
      <c r="DD108" s="2">
        <f t="shared" si="132"/>
        <v>2</v>
      </c>
      <c r="DE108" s="2">
        <f t="shared" si="133"/>
        <v>2</v>
      </c>
      <c r="DF108" s="105">
        <f t="shared" si="134"/>
        <v>4</v>
      </c>
      <c r="DG108" s="108">
        <f t="shared" si="135"/>
        <v>0</v>
      </c>
      <c r="DI108" s="2">
        <f t="shared" si="136"/>
        <v>0</v>
      </c>
      <c r="DJ108" s="2">
        <f t="shared" si="137"/>
        <v>0</v>
      </c>
      <c r="DK108" s="2">
        <f t="shared" si="138"/>
        <v>0</v>
      </c>
      <c r="DL108" s="2">
        <f t="shared" si="139"/>
        <v>0</v>
      </c>
      <c r="DM108" s="2">
        <f t="shared" si="140"/>
        <v>0</v>
      </c>
      <c r="DN108" s="2">
        <f t="shared" si="141"/>
        <v>2</v>
      </c>
      <c r="DO108" s="2">
        <f t="shared" si="142"/>
        <v>2</v>
      </c>
      <c r="DP108" s="2">
        <f t="shared" si="143"/>
        <v>0</v>
      </c>
    </row>
    <row r="109" spans="1:120" ht="15.75" customHeight="1">
      <c r="A109" s="217" t="s">
        <v>248</v>
      </c>
      <c r="B109" s="219"/>
      <c r="C109" s="264" t="s">
        <v>363</v>
      </c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4"/>
      <c r="O109" s="226"/>
      <c r="P109" s="271">
        <v>8</v>
      </c>
      <c r="Q109" s="269"/>
      <c r="R109" s="269"/>
      <c r="S109" s="269"/>
      <c r="T109" s="269"/>
      <c r="U109" s="269"/>
      <c r="V109" s="269"/>
      <c r="W109" s="270"/>
      <c r="X109" s="260">
        <v>3</v>
      </c>
      <c r="Y109" s="203"/>
      <c r="Z109" s="203">
        <f t="shared" si="144"/>
        <v>108</v>
      </c>
      <c r="AA109" s="203"/>
      <c r="AB109" s="203"/>
      <c r="AC109" s="225">
        <f t="shared" si="145"/>
        <v>48</v>
      </c>
      <c r="AD109" s="225"/>
      <c r="AE109" s="223"/>
      <c r="AF109" s="211">
        <v>36</v>
      </c>
      <c r="AG109" s="225"/>
      <c r="AH109" s="225">
        <v>12</v>
      </c>
      <c r="AI109" s="225"/>
      <c r="AJ109" s="225"/>
      <c r="AK109" s="225"/>
      <c r="AL109" s="239">
        <f t="shared" si="146"/>
        <v>60</v>
      </c>
      <c r="AM109" s="240"/>
      <c r="AN109" s="34"/>
      <c r="AO109" s="32"/>
      <c r="AP109" s="24"/>
      <c r="AQ109" s="31"/>
      <c r="AR109" s="31"/>
      <c r="AS109" s="31"/>
      <c r="AT109" s="29"/>
      <c r="AU109" s="32"/>
      <c r="AV109" s="24"/>
      <c r="AW109" s="32"/>
      <c r="AX109" s="32"/>
      <c r="AY109" s="32"/>
      <c r="AZ109" s="29"/>
      <c r="BA109" s="32"/>
      <c r="BB109" s="24"/>
      <c r="BC109" s="32"/>
      <c r="BD109" s="32"/>
      <c r="BE109" s="32"/>
      <c r="BF109" s="29"/>
      <c r="BG109" s="32"/>
      <c r="BH109" s="24"/>
      <c r="BI109" s="32">
        <v>3</v>
      </c>
      <c r="BJ109" s="32">
        <v>1</v>
      </c>
      <c r="BK109" s="50">
        <v>0</v>
      </c>
      <c r="BM109" s="55">
        <f t="shared" si="147"/>
        <v>75</v>
      </c>
      <c r="BN109">
        <f t="shared" si="89"/>
        <v>44.44444444444444</v>
      </c>
      <c r="BO109" s="139">
        <f t="shared" si="94"/>
        <v>0</v>
      </c>
      <c r="BP109" s="140">
        <f t="shared" si="95"/>
        <v>0</v>
      </c>
      <c r="BQ109" s="140">
        <f t="shared" si="96"/>
        <v>0</v>
      </c>
      <c r="BR109" s="141">
        <f t="shared" si="97"/>
        <v>0</v>
      </c>
      <c r="BS109" s="123">
        <f t="shared" si="90"/>
        <v>0</v>
      </c>
      <c r="BT109" s="124">
        <f t="shared" si="98"/>
        <v>0</v>
      </c>
      <c r="BU109" s="124">
        <f t="shared" si="99"/>
        <v>0</v>
      </c>
      <c r="BV109" s="125">
        <f t="shared" si="100"/>
        <v>0</v>
      </c>
      <c r="BW109" s="120">
        <f t="shared" si="91"/>
        <v>0</v>
      </c>
      <c r="BX109" s="121">
        <f t="shared" si="101"/>
        <v>0</v>
      </c>
      <c r="BY109" s="121">
        <f t="shared" si="102"/>
        <v>0</v>
      </c>
      <c r="BZ109" s="122">
        <f t="shared" si="103"/>
        <v>0</v>
      </c>
      <c r="CA109" s="162">
        <f t="shared" si="92"/>
        <v>0</v>
      </c>
      <c r="CB109" s="162">
        <f t="shared" si="104"/>
        <v>0</v>
      </c>
      <c r="CC109" s="162">
        <f t="shared" si="105"/>
        <v>0</v>
      </c>
      <c r="CD109" s="162">
        <f t="shared" si="106"/>
        <v>0</v>
      </c>
      <c r="CE109" s="139">
        <f t="shared" si="107"/>
        <v>0</v>
      </c>
      <c r="CF109" s="139">
        <f t="shared" si="108"/>
        <v>0</v>
      </c>
      <c r="CG109" s="139">
        <f t="shared" si="109"/>
        <v>0</v>
      </c>
      <c r="CH109" s="139">
        <f t="shared" si="110"/>
        <v>0</v>
      </c>
      <c r="CI109" s="123">
        <f t="shared" si="111"/>
        <v>0</v>
      </c>
      <c r="CJ109" s="123">
        <f t="shared" si="112"/>
        <v>0</v>
      </c>
      <c r="CK109" s="123">
        <f t="shared" si="113"/>
        <v>0</v>
      </c>
      <c r="CL109" s="123">
        <f t="shared" si="114"/>
        <v>0</v>
      </c>
      <c r="CM109" s="158">
        <f t="shared" si="115"/>
        <v>0</v>
      </c>
      <c r="CN109" s="158">
        <f t="shared" si="116"/>
        <v>0</v>
      </c>
      <c r="CO109" s="158">
        <f t="shared" si="117"/>
        <v>0</v>
      </c>
      <c r="CP109" s="158">
        <f t="shared" si="118"/>
        <v>0</v>
      </c>
      <c r="CQ109" s="162">
        <f t="shared" si="119"/>
        <v>1</v>
      </c>
      <c r="CR109" s="162">
        <f t="shared" si="120"/>
        <v>0</v>
      </c>
      <c r="CS109" s="162">
        <f t="shared" si="121"/>
        <v>0</v>
      </c>
      <c r="CT109" s="165">
        <f t="shared" si="122"/>
        <v>0</v>
      </c>
      <c r="CU109" s="102">
        <f t="shared" si="123"/>
        <v>1</v>
      </c>
      <c r="CV109" s="96">
        <f t="shared" si="124"/>
        <v>0</v>
      </c>
      <c r="CW109" s="96">
        <f t="shared" si="125"/>
        <v>0</v>
      </c>
      <c r="CX109" s="96">
        <f t="shared" si="126"/>
        <v>0</v>
      </c>
      <c r="CY109" s="103">
        <f t="shared" si="127"/>
        <v>1</v>
      </c>
      <c r="CZ109">
        <f t="shared" si="128"/>
        <v>3</v>
      </c>
      <c r="DA109" s="104">
        <f t="shared" si="129"/>
        <v>3</v>
      </c>
      <c r="DB109" s="2">
        <f t="shared" si="130"/>
        <v>3</v>
      </c>
      <c r="DC109" s="2">
        <f t="shared" si="131"/>
        <v>3</v>
      </c>
      <c r="DD109" s="2">
        <f t="shared" si="132"/>
        <v>3</v>
      </c>
      <c r="DE109" s="2">
        <f t="shared" si="133"/>
        <v>3</v>
      </c>
      <c r="DF109" s="105">
        <f t="shared" si="134"/>
        <v>3</v>
      </c>
      <c r="DG109" s="108">
        <f t="shared" si="135"/>
        <v>0</v>
      </c>
      <c r="DI109" s="2">
        <f t="shared" si="136"/>
        <v>0</v>
      </c>
      <c r="DJ109" s="2">
        <f t="shared" si="137"/>
        <v>0</v>
      </c>
      <c r="DK109" s="2">
        <f t="shared" si="138"/>
        <v>0</v>
      </c>
      <c r="DL109" s="2">
        <f t="shared" si="139"/>
        <v>0</v>
      </c>
      <c r="DM109" s="2">
        <f t="shared" si="140"/>
        <v>0</v>
      </c>
      <c r="DN109" s="2">
        <f t="shared" si="141"/>
        <v>0</v>
      </c>
      <c r="DO109" s="2">
        <f t="shared" si="142"/>
        <v>0</v>
      </c>
      <c r="DP109" s="2">
        <f t="shared" si="143"/>
        <v>3</v>
      </c>
    </row>
    <row r="110" spans="1:120" ht="13.5" customHeight="1">
      <c r="A110" s="217" t="s">
        <v>249</v>
      </c>
      <c r="B110" s="219"/>
      <c r="C110" s="264" t="s">
        <v>364</v>
      </c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4"/>
      <c r="O110" s="226"/>
      <c r="P110" s="271"/>
      <c r="Q110" s="269"/>
      <c r="R110" s="269">
        <v>7</v>
      </c>
      <c r="S110" s="269"/>
      <c r="T110" s="269"/>
      <c r="U110" s="269"/>
      <c r="V110" s="269"/>
      <c r="W110" s="270"/>
      <c r="X110" s="260">
        <v>2</v>
      </c>
      <c r="Y110" s="203"/>
      <c r="Z110" s="203">
        <f t="shared" si="144"/>
        <v>72</v>
      </c>
      <c r="AA110" s="203"/>
      <c r="AB110" s="203"/>
      <c r="AC110" s="225">
        <f t="shared" si="145"/>
        <v>44</v>
      </c>
      <c r="AD110" s="225"/>
      <c r="AE110" s="223"/>
      <c r="AF110" s="211">
        <v>30</v>
      </c>
      <c r="AG110" s="225"/>
      <c r="AH110" s="225">
        <v>14</v>
      </c>
      <c r="AI110" s="225"/>
      <c r="AJ110" s="225"/>
      <c r="AK110" s="225"/>
      <c r="AL110" s="239">
        <f t="shared" si="146"/>
        <v>28</v>
      </c>
      <c r="AM110" s="240"/>
      <c r="AN110" s="34"/>
      <c r="AO110" s="32"/>
      <c r="AP110" s="24"/>
      <c r="AQ110" s="29"/>
      <c r="AR110" s="32"/>
      <c r="AS110" s="32"/>
      <c r="AT110" s="42"/>
      <c r="AU110" s="31"/>
      <c r="AV110" s="41"/>
      <c r="AW110" s="31"/>
      <c r="AX110" s="31"/>
      <c r="AY110" s="31"/>
      <c r="AZ110" s="42"/>
      <c r="BA110" s="31"/>
      <c r="BB110" s="41"/>
      <c r="BC110" s="31"/>
      <c r="BD110" s="31"/>
      <c r="BE110" s="31"/>
      <c r="BF110" s="42">
        <v>2</v>
      </c>
      <c r="BG110" s="31">
        <v>1</v>
      </c>
      <c r="BH110" s="41">
        <v>0</v>
      </c>
      <c r="BI110" s="110"/>
      <c r="BJ110" s="110"/>
      <c r="BK110" s="111"/>
      <c r="BM110" s="55">
        <f t="shared" si="147"/>
        <v>68.18181818181817</v>
      </c>
      <c r="BN110">
        <f t="shared" si="89"/>
        <v>61.111111111111114</v>
      </c>
      <c r="BO110" s="139">
        <f t="shared" si="94"/>
        <v>0</v>
      </c>
      <c r="BP110" s="140">
        <f t="shared" si="95"/>
        <v>0</v>
      </c>
      <c r="BQ110" s="140">
        <f t="shared" si="96"/>
        <v>0</v>
      </c>
      <c r="BR110" s="141">
        <f t="shared" si="97"/>
        <v>0</v>
      </c>
      <c r="BS110" s="123">
        <f t="shared" si="90"/>
        <v>0</v>
      </c>
      <c r="BT110" s="124">
        <f t="shared" si="98"/>
        <v>0</v>
      </c>
      <c r="BU110" s="124">
        <f t="shared" si="99"/>
        <v>0</v>
      </c>
      <c r="BV110" s="125">
        <f t="shared" si="100"/>
        <v>0</v>
      </c>
      <c r="BW110" s="120">
        <f t="shared" si="91"/>
        <v>0</v>
      </c>
      <c r="BX110" s="121">
        <f t="shared" si="101"/>
        <v>0</v>
      </c>
      <c r="BY110" s="121">
        <f t="shared" si="102"/>
        <v>0</v>
      </c>
      <c r="BZ110" s="122">
        <f t="shared" si="103"/>
        <v>0</v>
      </c>
      <c r="CA110" s="162">
        <f t="shared" si="92"/>
        <v>0</v>
      </c>
      <c r="CB110" s="162">
        <f t="shared" si="104"/>
        <v>0</v>
      </c>
      <c r="CC110" s="162">
        <f t="shared" si="105"/>
        <v>0</v>
      </c>
      <c r="CD110" s="162">
        <f t="shared" si="106"/>
        <v>0</v>
      </c>
      <c r="CE110" s="139">
        <f t="shared" si="107"/>
        <v>0</v>
      </c>
      <c r="CF110" s="139">
        <f t="shared" si="108"/>
        <v>0</v>
      </c>
      <c r="CG110" s="139">
        <f t="shared" si="109"/>
        <v>0</v>
      </c>
      <c r="CH110" s="139">
        <f t="shared" si="110"/>
        <v>0</v>
      </c>
      <c r="CI110" s="123">
        <f t="shared" si="111"/>
        <v>0</v>
      </c>
      <c r="CJ110" s="123">
        <f t="shared" si="112"/>
        <v>0</v>
      </c>
      <c r="CK110" s="123">
        <f t="shared" si="113"/>
        <v>0</v>
      </c>
      <c r="CL110" s="123">
        <f t="shared" si="114"/>
        <v>0</v>
      </c>
      <c r="CM110" s="158">
        <f t="shared" si="115"/>
        <v>0</v>
      </c>
      <c r="CN110" s="158">
        <f t="shared" si="116"/>
        <v>1</v>
      </c>
      <c r="CO110" s="158">
        <f t="shared" si="117"/>
        <v>0</v>
      </c>
      <c r="CP110" s="158">
        <f t="shared" si="118"/>
        <v>0</v>
      </c>
      <c r="CQ110" s="162">
        <f t="shared" si="119"/>
        <v>0</v>
      </c>
      <c r="CR110" s="162">
        <f t="shared" si="120"/>
        <v>0</v>
      </c>
      <c r="CS110" s="162">
        <f t="shared" si="121"/>
        <v>0</v>
      </c>
      <c r="CT110" s="165">
        <f t="shared" si="122"/>
        <v>0</v>
      </c>
      <c r="CU110" s="102">
        <f t="shared" si="123"/>
        <v>0</v>
      </c>
      <c r="CV110" s="96">
        <f t="shared" si="124"/>
        <v>1</v>
      </c>
      <c r="CW110" s="96">
        <f t="shared" si="125"/>
        <v>0</v>
      </c>
      <c r="CX110" s="96">
        <f t="shared" si="126"/>
        <v>0</v>
      </c>
      <c r="CY110" s="103">
        <f t="shared" si="127"/>
        <v>1</v>
      </c>
      <c r="CZ110">
        <f t="shared" si="128"/>
        <v>2</v>
      </c>
      <c r="DA110" s="104">
        <f t="shared" si="129"/>
        <v>2</v>
      </c>
      <c r="DB110" s="2">
        <f t="shared" si="130"/>
        <v>3</v>
      </c>
      <c r="DC110" s="2">
        <f t="shared" si="131"/>
        <v>2</v>
      </c>
      <c r="DD110" s="2">
        <f t="shared" si="132"/>
        <v>3</v>
      </c>
      <c r="DE110" s="2">
        <f t="shared" si="133"/>
        <v>3</v>
      </c>
      <c r="DF110" s="105">
        <f t="shared" si="134"/>
        <v>2</v>
      </c>
      <c r="DG110" s="108">
        <f t="shared" si="135"/>
        <v>0</v>
      </c>
      <c r="DI110" s="2">
        <f t="shared" si="136"/>
        <v>0</v>
      </c>
      <c r="DJ110" s="2">
        <f t="shared" si="137"/>
        <v>0</v>
      </c>
      <c r="DK110" s="2">
        <f t="shared" si="138"/>
        <v>0</v>
      </c>
      <c r="DL110" s="2">
        <f t="shared" si="139"/>
        <v>0</v>
      </c>
      <c r="DM110" s="2">
        <f t="shared" si="140"/>
        <v>0</v>
      </c>
      <c r="DN110" s="2">
        <f t="shared" si="141"/>
        <v>0</v>
      </c>
      <c r="DO110" s="2">
        <f t="shared" si="142"/>
        <v>2</v>
      </c>
      <c r="DP110" s="2">
        <f t="shared" si="143"/>
        <v>0</v>
      </c>
    </row>
    <row r="111" spans="1:120" ht="12.75" hidden="1">
      <c r="A111" s="217" t="s">
        <v>250</v>
      </c>
      <c r="B111" s="219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4"/>
      <c r="O111" s="226"/>
      <c r="P111" s="211"/>
      <c r="Q111" s="225"/>
      <c r="R111" s="225"/>
      <c r="S111" s="225"/>
      <c r="T111" s="225"/>
      <c r="U111" s="225"/>
      <c r="V111" s="225"/>
      <c r="W111" s="261"/>
      <c r="X111" s="260"/>
      <c r="Y111" s="203"/>
      <c r="Z111" s="203">
        <f t="shared" si="144"/>
        <v>0</v>
      </c>
      <c r="AA111" s="203"/>
      <c r="AB111" s="203"/>
      <c r="AC111" s="225">
        <f t="shared" si="145"/>
        <v>0</v>
      </c>
      <c r="AD111" s="225"/>
      <c r="AE111" s="223"/>
      <c r="AF111" s="211"/>
      <c r="AG111" s="225"/>
      <c r="AH111" s="225"/>
      <c r="AI111" s="225"/>
      <c r="AJ111" s="225"/>
      <c r="AK111" s="225"/>
      <c r="AL111" s="239">
        <f t="shared" si="146"/>
        <v>0</v>
      </c>
      <c r="AM111" s="240"/>
      <c r="AN111" s="34"/>
      <c r="AO111" s="32"/>
      <c r="AP111" s="24"/>
      <c r="AQ111" s="31"/>
      <c r="AR111" s="31"/>
      <c r="AS111" s="31"/>
      <c r="AT111" s="29"/>
      <c r="AU111" s="32"/>
      <c r="AV111" s="24"/>
      <c r="AW111" s="32"/>
      <c r="AX111" s="32"/>
      <c r="AY111" s="32"/>
      <c r="AZ111" s="29"/>
      <c r="BA111" s="32"/>
      <c r="BB111" s="24"/>
      <c r="BC111" s="32"/>
      <c r="BD111" s="32"/>
      <c r="BE111" s="32"/>
      <c r="BF111" s="29"/>
      <c r="BG111" s="32"/>
      <c r="BH111" s="24"/>
      <c r="BI111" s="32"/>
      <c r="BJ111" s="32"/>
      <c r="BK111" s="50"/>
      <c r="BM111" s="55" t="e">
        <f t="shared" si="147"/>
        <v>#DIV/0!</v>
      </c>
      <c r="BN111" t="e">
        <f t="shared" si="89"/>
        <v>#DIV/0!</v>
      </c>
      <c r="BO111" s="139">
        <f t="shared" si="94"/>
        <v>0</v>
      </c>
      <c r="BP111" s="140">
        <f t="shared" si="95"/>
        <v>0</v>
      </c>
      <c r="BQ111" s="140">
        <f t="shared" si="96"/>
        <v>0</v>
      </c>
      <c r="BR111" s="141">
        <f t="shared" si="97"/>
        <v>0</v>
      </c>
      <c r="BS111" s="123">
        <f t="shared" si="90"/>
        <v>0</v>
      </c>
      <c r="BT111" s="124">
        <f t="shared" si="98"/>
        <v>0</v>
      </c>
      <c r="BU111" s="124">
        <f t="shared" si="99"/>
        <v>0</v>
      </c>
      <c r="BV111" s="125">
        <f t="shared" si="100"/>
        <v>0</v>
      </c>
      <c r="BW111" s="120">
        <f t="shared" si="91"/>
        <v>0</v>
      </c>
      <c r="BX111" s="121">
        <f t="shared" si="101"/>
        <v>0</v>
      </c>
      <c r="BY111" s="121">
        <f t="shared" si="102"/>
        <v>0</v>
      </c>
      <c r="BZ111" s="122">
        <f t="shared" si="103"/>
        <v>0</v>
      </c>
      <c r="CA111" s="162">
        <f t="shared" si="92"/>
        <v>0</v>
      </c>
      <c r="CB111" s="162">
        <f t="shared" si="104"/>
        <v>0</v>
      </c>
      <c r="CC111" s="162">
        <f t="shared" si="105"/>
        <v>0</v>
      </c>
      <c r="CD111" s="162">
        <f t="shared" si="106"/>
        <v>0</v>
      </c>
      <c r="CE111" s="139">
        <f t="shared" si="107"/>
        <v>0</v>
      </c>
      <c r="CF111" s="139">
        <f t="shared" si="108"/>
        <v>0</v>
      </c>
      <c r="CG111" s="139">
        <f t="shared" si="109"/>
        <v>0</v>
      </c>
      <c r="CH111" s="139">
        <f t="shared" si="110"/>
        <v>0</v>
      </c>
      <c r="CI111" s="123">
        <f t="shared" si="111"/>
        <v>0</v>
      </c>
      <c r="CJ111" s="123">
        <f t="shared" si="112"/>
        <v>0</v>
      </c>
      <c r="CK111" s="123">
        <f t="shared" si="113"/>
        <v>0</v>
      </c>
      <c r="CL111" s="123">
        <f t="shared" si="114"/>
        <v>0</v>
      </c>
      <c r="CM111" s="158">
        <f t="shared" si="115"/>
        <v>0</v>
      </c>
      <c r="CN111" s="158">
        <f t="shared" si="116"/>
        <v>0</v>
      </c>
      <c r="CO111" s="158">
        <f t="shared" si="117"/>
        <v>0</v>
      </c>
      <c r="CP111" s="158">
        <f t="shared" si="118"/>
        <v>0</v>
      </c>
      <c r="CQ111" s="162">
        <f t="shared" si="119"/>
        <v>0</v>
      </c>
      <c r="CR111" s="162">
        <f t="shared" si="120"/>
        <v>0</v>
      </c>
      <c r="CS111" s="162">
        <f t="shared" si="121"/>
        <v>0</v>
      </c>
      <c r="CT111" s="165">
        <f t="shared" si="122"/>
        <v>0</v>
      </c>
      <c r="CU111" s="102">
        <f t="shared" si="123"/>
        <v>0</v>
      </c>
      <c r="CV111" s="96">
        <f t="shared" si="124"/>
        <v>0</v>
      </c>
      <c r="CW111" s="96">
        <f t="shared" si="125"/>
        <v>0</v>
      </c>
      <c r="CX111" s="96">
        <f t="shared" si="126"/>
        <v>0</v>
      </c>
      <c r="CY111" s="103">
        <f t="shared" si="127"/>
        <v>0</v>
      </c>
      <c r="CZ111">
        <f t="shared" si="128"/>
        <v>0</v>
      </c>
      <c r="DA111" s="104">
        <f t="shared" si="129"/>
        <v>0</v>
      </c>
      <c r="DB111" s="2">
        <f t="shared" si="130"/>
        <v>0</v>
      </c>
      <c r="DC111" s="2">
        <f t="shared" si="131"/>
        <v>0</v>
      </c>
      <c r="DD111" s="2">
        <f t="shared" si="132"/>
        <v>0</v>
      </c>
      <c r="DE111" s="2">
        <f t="shared" si="133"/>
        <v>0</v>
      </c>
      <c r="DF111" s="105">
        <f t="shared" si="134"/>
        <v>0</v>
      </c>
      <c r="DG111" s="108">
        <f t="shared" si="135"/>
        <v>0</v>
      </c>
      <c r="DI111" s="2">
        <f t="shared" si="136"/>
        <v>0</v>
      </c>
      <c r="DJ111" s="2">
        <f t="shared" si="137"/>
        <v>0</v>
      </c>
      <c r="DK111" s="2">
        <f t="shared" si="138"/>
        <v>0</v>
      </c>
      <c r="DL111" s="2">
        <f t="shared" si="139"/>
        <v>0</v>
      </c>
      <c r="DM111" s="2">
        <f t="shared" si="140"/>
        <v>0</v>
      </c>
      <c r="DN111" s="2">
        <f t="shared" si="141"/>
        <v>0</v>
      </c>
      <c r="DO111" s="2">
        <f t="shared" si="142"/>
        <v>0</v>
      </c>
      <c r="DP111" s="2">
        <f t="shared" si="143"/>
        <v>0</v>
      </c>
    </row>
    <row r="112" spans="1:120" ht="12.75" hidden="1">
      <c r="A112" s="217" t="s">
        <v>251</v>
      </c>
      <c r="B112" s="219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26"/>
      <c r="P112" s="211"/>
      <c r="Q112" s="225"/>
      <c r="R112" s="225"/>
      <c r="S112" s="225"/>
      <c r="T112" s="225"/>
      <c r="U112" s="225"/>
      <c r="V112" s="225"/>
      <c r="W112" s="261"/>
      <c r="X112" s="260"/>
      <c r="Y112" s="203"/>
      <c r="Z112" s="203">
        <f t="shared" si="144"/>
        <v>0</v>
      </c>
      <c r="AA112" s="203"/>
      <c r="AB112" s="203"/>
      <c r="AC112" s="225">
        <f t="shared" si="145"/>
        <v>0</v>
      </c>
      <c r="AD112" s="225"/>
      <c r="AE112" s="223"/>
      <c r="AF112" s="281"/>
      <c r="AG112" s="256"/>
      <c r="AH112" s="256"/>
      <c r="AI112" s="256"/>
      <c r="AJ112" s="256"/>
      <c r="AK112" s="256"/>
      <c r="AL112" s="239">
        <f t="shared" si="146"/>
        <v>0</v>
      </c>
      <c r="AM112" s="240"/>
      <c r="AN112" s="34"/>
      <c r="AO112" s="32"/>
      <c r="AP112" s="24"/>
      <c r="AQ112" s="29"/>
      <c r="AR112" s="32"/>
      <c r="AS112" s="32"/>
      <c r="AT112" s="40"/>
      <c r="AU112" s="43"/>
      <c r="AV112" s="30"/>
      <c r="AW112" s="43"/>
      <c r="AX112" s="43"/>
      <c r="AY112" s="43"/>
      <c r="AZ112" s="40"/>
      <c r="BA112" s="43"/>
      <c r="BB112" s="30"/>
      <c r="BC112" s="43"/>
      <c r="BD112" s="43"/>
      <c r="BE112" s="43"/>
      <c r="BF112" s="40"/>
      <c r="BG112" s="43"/>
      <c r="BH112" s="30"/>
      <c r="BI112" s="43"/>
      <c r="BJ112" s="43"/>
      <c r="BK112" s="49"/>
      <c r="BM112" s="55" t="e">
        <f t="shared" si="147"/>
        <v>#DIV/0!</v>
      </c>
      <c r="BN112" t="e">
        <f t="shared" si="89"/>
        <v>#DIV/0!</v>
      </c>
      <c r="BO112" s="139">
        <f t="shared" si="94"/>
        <v>0</v>
      </c>
      <c r="BP112" s="140">
        <f t="shared" si="95"/>
        <v>0</v>
      </c>
      <c r="BQ112" s="140">
        <f t="shared" si="96"/>
        <v>0</v>
      </c>
      <c r="BR112" s="141">
        <f t="shared" si="97"/>
        <v>0</v>
      </c>
      <c r="BS112" s="123">
        <f t="shared" si="90"/>
        <v>0</v>
      </c>
      <c r="BT112" s="124">
        <f t="shared" si="98"/>
        <v>0</v>
      </c>
      <c r="BU112" s="124">
        <f t="shared" si="99"/>
        <v>0</v>
      </c>
      <c r="BV112" s="125">
        <f t="shared" si="100"/>
        <v>0</v>
      </c>
      <c r="BW112" s="120">
        <f t="shared" si="91"/>
        <v>0</v>
      </c>
      <c r="BX112" s="121">
        <f t="shared" si="101"/>
        <v>0</v>
      </c>
      <c r="BY112" s="121">
        <f t="shared" si="102"/>
        <v>0</v>
      </c>
      <c r="BZ112" s="122">
        <f t="shared" si="103"/>
        <v>0</v>
      </c>
      <c r="CA112" s="162">
        <f t="shared" si="92"/>
        <v>0</v>
      </c>
      <c r="CB112" s="162">
        <f t="shared" si="104"/>
        <v>0</v>
      </c>
      <c r="CC112" s="162">
        <f t="shared" si="105"/>
        <v>0</v>
      </c>
      <c r="CD112" s="162">
        <f t="shared" si="106"/>
        <v>0</v>
      </c>
      <c r="CE112" s="139">
        <f t="shared" si="107"/>
        <v>0</v>
      </c>
      <c r="CF112" s="139">
        <f t="shared" si="108"/>
        <v>0</v>
      </c>
      <c r="CG112" s="139">
        <f t="shared" si="109"/>
        <v>0</v>
      </c>
      <c r="CH112" s="139">
        <f t="shared" si="110"/>
        <v>0</v>
      </c>
      <c r="CI112" s="123">
        <f t="shared" si="111"/>
        <v>0</v>
      </c>
      <c r="CJ112" s="123">
        <f t="shared" si="112"/>
        <v>0</v>
      </c>
      <c r="CK112" s="123">
        <f t="shared" si="113"/>
        <v>0</v>
      </c>
      <c r="CL112" s="123">
        <f t="shared" si="114"/>
        <v>0</v>
      </c>
      <c r="CM112" s="158">
        <f t="shared" si="115"/>
        <v>0</v>
      </c>
      <c r="CN112" s="158">
        <f t="shared" si="116"/>
        <v>0</v>
      </c>
      <c r="CO112" s="158">
        <f t="shared" si="117"/>
        <v>0</v>
      </c>
      <c r="CP112" s="158">
        <f t="shared" si="118"/>
        <v>0</v>
      </c>
      <c r="CQ112" s="162">
        <f t="shared" si="119"/>
        <v>0</v>
      </c>
      <c r="CR112" s="162">
        <f t="shared" si="120"/>
        <v>0</v>
      </c>
      <c r="CS112" s="162">
        <f t="shared" si="121"/>
        <v>0</v>
      </c>
      <c r="CT112" s="165">
        <f t="shared" si="122"/>
        <v>0</v>
      </c>
      <c r="CU112" s="102">
        <f t="shared" si="123"/>
        <v>0</v>
      </c>
      <c r="CV112" s="96">
        <f t="shared" si="124"/>
        <v>0</v>
      </c>
      <c r="CW112" s="96">
        <f t="shared" si="125"/>
        <v>0</v>
      </c>
      <c r="CX112" s="96">
        <f t="shared" si="126"/>
        <v>0</v>
      </c>
      <c r="CY112" s="103">
        <f t="shared" si="127"/>
        <v>0</v>
      </c>
      <c r="CZ112">
        <f t="shared" si="128"/>
        <v>0</v>
      </c>
      <c r="DA112" s="104">
        <f t="shared" si="129"/>
        <v>0</v>
      </c>
      <c r="DB112" s="2">
        <f t="shared" si="130"/>
        <v>0</v>
      </c>
      <c r="DC112" s="2">
        <f t="shared" si="131"/>
        <v>0</v>
      </c>
      <c r="DD112" s="2">
        <f t="shared" si="132"/>
        <v>0</v>
      </c>
      <c r="DE112" s="2">
        <f t="shared" si="133"/>
        <v>0</v>
      </c>
      <c r="DF112" s="105">
        <f t="shared" si="134"/>
        <v>0</v>
      </c>
      <c r="DG112" s="108">
        <f t="shared" si="135"/>
        <v>0</v>
      </c>
      <c r="DI112" s="2">
        <f t="shared" si="136"/>
        <v>0</v>
      </c>
      <c r="DJ112" s="2">
        <f t="shared" si="137"/>
        <v>0</v>
      </c>
      <c r="DK112" s="2">
        <f t="shared" si="138"/>
        <v>0</v>
      </c>
      <c r="DL112" s="2">
        <f t="shared" si="139"/>
        <v>0</v>
      </c>
      <c r="DM112" s="2">
        <f t="shared" si="140"/>
        <v>0</v>
      </c>
      <c r="DN112" s="2">
        <f t="shared" si="141"/>
        <v>0</v>
      </c>
      <c r="DO112" s="2">
        <f t="shared" si="142"/>
        <v>0</v>
      </c>
      <c r="DP112" s="2">
        <f t="shared" si="143"/>
        <v>0</v>
      </c>
    </row>
    <row r="113" spans="1:120" ht="12.75" customHeight="1">
      <c r="A113" s="265" t="s">
        <v>252</v>
      </c>
      <c r="B113" s="262"/>
      <c r="C113" s="266" t="s">
        <v>385</v>
      </c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8"/>
      <c r="P113" s="265"/>
      <c r="Q113" s="262"/>
      <c r="R113" s="262"/>
      <c r="S113" s="262"/>
      <c r="T113" s="262"/>
      <c r="U113" s="262"/>
      <c r="V113" s="262"/>
      <c r="W113" s="263"/>
      <c r="X113" s="265">
        <f>SUM(X114:Y122)-X117-X122</f>
        <v>17</v>
      </c>
      <c r="Y113" s="262"/>
      <c r="Z113" s="262">
        <f>SUM(Z114:AB122)-Z117-Z122</f>
        <v>612</v>
      </c>
      <c r="AA113" s="262"/>
      <c r="AB113" s="262"/>
      <c r="AC113" s="262">
        <f>SUM(AC114:AE121)-AC117</f>
        <v>270</v>
      </c>
      <c r="AD113" s="262"/>
      <c r="AE113" s="282"/>
      <c r="AF113" s="277">
        <f>SUM(AF114:AG121)-AF117</f>
        <v>178</v>
      </c>
      <c r="AG113" s="283"/>
      <c r="AH113" s="282">
        <f>SUM(AH114:AI121)</f>
        <v>80</v>
      </c>
      <c r="AI113" s="278"/>
      <c r="AJ113" s="283">
        <f>SUM(AJ114:AK121)</f>
        <v>26</v>
      </c>
      <c r="AK113" s="283"/>
      <c r="AL113" s="282">
        <f>SUM(AL114:AM121)-AL117</f>
        <v>342</v>
      </c>
      <c r="AM113" s="283"/>
      <c r="AN113" s="305">
        <f>SUM(AN114:AP121)</f>
        <v>0</v>
      </c>
      <c r="AO113" s="306"/>
      <c r="AP113" s="306"/>
      <c r="AQ113" s="411">
        <f>SUM(AQ114:AS121)</f>
        <v>0</v>
      </c>
      <c r="AR113" s="411"/>
      <c r="AS113" s="411"/>
      <c r="AT113" s="411">
        <f>SUM(AT114:AV121)</f>
        <v>0</v>
      </c>
      <c r="AU113" s="411"/>
      <c r="AV113" s="411"/>
      <c r="AW113" s="411">
        <f>SUM(AW114:AY121)</f>
        <v>0</v>
      </c>
      <c r="AX113" s="411"/>
      <c r="AY113" s="411"/>
      <c r="AZ113" s="401">
        <f>SUM(AZ114:BB121)</f>
        <v>0</v>
      </c>
      <c r="BA113" s="411"/>
      <c r="BB113" s="411"/>
      <c r="BC113" s="411">
        <f>SUM(BC114:BE121)</f>
        <v>0</v>
      </c>
      <c r="BD113" s="411"/>
      <c r="BE113" s="411"/>
      <c r="BF113" s="401">
        <f>SUM(BF114:BH121)</f>
        <v>14</v>
      </c>
      <c r="BG113" s="411"/>
      <c r="BH113" s="411"/>
      <c r="BI113" s="411">
        <f>SUM(BI114:BK121)</f>
        <v>9</v>
      </c>
      <c r="BJ113" s="411"/>
      <c r="BK113" s="412"/>
      <c r="BM113" s="58">
        <f t="shared" si="147"/>
        <v>65.92592592592592</v>
      </c>
      <c r="BN113">
        <f t="shared" si="89"/>
        <v>44.11764705882353</v>
      </c>
      <c r="BO113" s="139"/>
      <c r="BP113" s="140"/>
      <c r="BQ113" s="140"/>
      <c r="BR113" s="141"/>
      <c r="BS113" s="123">
        <f t="shared" si="90"/>
        <v>0</v>
      </c>
      <c r="BT113" s="124">
        <f t="shared" si="98"/>
        <v>0</v>
      </c>
      <c r="BU113" s="124"/>
      <c r="BV113" s="125"/>
      <c r="BW113" s="120">
        <f t="shared" si="91"/>
        <v>0</v>
      </c>
      <c r="BX113" s="121"/>
      <c r="BY113" s="121"/>
      <c r="BZ113" s="122"/>
      <c r="CA113" s="162">
        <f t="shared" si="92"/>
        <v>0</v>
      </c>
      <c r="CB113" s="162"/>
      <c r="CC113" s="162"/>
      <c r="CD113" s="162"/>
      <c r="CE113" s="139"/>
      <c r="CF113" s="139"/>
      <c r="CG113" s="139"/>
      <c r="CH113" s="139"/>
      <c r="CI113" s="123"/>
      <c r="CJ113" s="123"/>
      <c r="CK113" s="123"/>
      <c r="CL113" s="123"/>
      <c r="CM113" s="158"/>
      <c r="CN113" s="158"/>
      <c r="CO113" s="158"/>
      <c r="CP113" s="158"/>
      <c r="CQ113" s="162"/>
      <c r="CR113" s="162"/>
      <c r="CS113" s="162"/>
      <c r="CT113" s="165"/>
      <c r="CU113" s="102"/>
      <c r="CV113" s="96"/>
      <c r="CW113" s="96">
        <f t="shared" si="125"/>
        <v>0</v>
      </c>
      <c r="CX113" s="96"/>
      <c r="CY113" s="103"/>
      <c r="CZ113">
        <f t="shared" si="128"/>
        <v>0</v>
      </c>
      <c r="DA113" s="104"/>
      <c r="DB113" s="2"/>
      <c r="DC113" s="2"/>
      <c r="DD113" s="2"/>
      <c r="DE113" s="2"/>
      <c r="DF113" s="105"/>
      <c r="DG113" s="108"/>
      <c r="DH113" s="107"/>
      <c r="DI113" s="108">
        <f>SUM(DI102:DI112)</f>
        <v>0</v>
      </c>
      <c r="DJ113" s="108">
        <f aca="true" t="shared" si="148" ref="DJ113:DO113">SUM(DJ102:DJ112)</f>
        <v>0</v>
      </c>
      <c r="DK113" s="108">
        <f t="shared" si="148"/>
        <v>0</v>
      </c>
      <c r="DL113" s="108">
        <f t="shared" si="148"/>
        <v>0</v>
      </c>
      <c r="DM113" s="108">
        <f t="shared" si="148"/>
        <v>0</v>
      </c>
      <c r="DN113" s="108">
        <f t="shared" si="148"/>
        <v>20</v>
      </c>
      <c r="DO113" s="108">
        <f t="shared" si="148"/>
        <v>8</v>
      </c>
      <c r="DP113" s="108">
        <f>SUM(DP102:DP112)</f>
        <v>9</v>
      </c>
    </row>
    <row r="114" spans="1:120" ht="39" customHeight="1">
      <c r="A114" s="211" t="s">
        <v>253</v>
      </c>
      <c r="B114" s="225"/>
      <c r="C114" s="226" t="s">
        <v>365</v>
      </c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9"/>
      <c r="P114" s="211"/>
      <c r="Q114" s="225"/>
      <c r="R114" s="225">
        <v>7</v>
      </c>
      <c r="S114" s="225"/>
      <c r="T114" s="225"/>
      <c r="U114" s="225"/>
      <c r="V114" s="225"/>
      <c r="W114" s="261"/>
      <c r="X114" s="260">
        <v>2</v>
      </c>
      <c r="Y114" s="203"/>
      <c r="Z114" s="203">
        <f aca="true" t="shared" si="149" ref="Z114:Z121">X114*36</f>
        <v>72</v>
      </c>
      <c r="AA114" s="203"/>
      <c r="AB114" s="203"/>
      <c r="AC114" s="225">
        <f aca="true" t="shared" si="150" ref="AC114:AC121">AF114+AH114+AJ114</f>
        <v>44</v>
      </c>
      <c r="AD114" s="225"/>
      <c r="AE114" s="223"/>
      <c r="AF114" s="284">
        <v>30</v>
      </c>
      <c r="AG114" s="239"/>
      <c r="AH114" s="239">
        <v>14</v>
      </c>
      <c r="AI114" s="239"/>
      <c r="AJ114" s="239"/>
      <c r="AK114" s="239"/>
      <c r="AL114" s="239">
        <f aca="true" t="shared" si="151" ref="AL114:AL121">Z114-AC114</f>
        <v>28</v>
      </c>
      <c r="AM114" s="240"/>
      <c r="AN114" s="34"/>
      <c r="AO114" s="32"/>
      <c r="AP114" s="24"/>
      <c r="AQ114" s="31"/>
      <c r="AR114" s="31"/>
      <c r="AS114" s="31"/>
      <c r="AT114" s="29"/>
      <c r="AU114" s="32"/>
      <c r="AV114" s="24"/>
      <c r="AW114" s="31"/>
      <c r="AX114" s="31"/>
      <c r="AY114" s="31"/>
      <c r="AZ114" s="37"/>
      <c r="BA114" s="38"/>
      <c r="BB114" s="39"/>
      <c r="BC114" s="38"/>
      <c r="BD114" s="38"/>
      <c r="BE114" s="38"/>
      <c r="BF114" s="29">
        <v>2</v>
      </c>
      <c r="BG114" s="32">
        <v>1</v>
      </c>
      <c r="BH114" s="24">
        <v>0</v>
      </c>
      <c r="BI114" s="184"/>
      <c r="BJ114" s="185"/>
      <c r="BK114" s="193"/>
      <c r="BM114" s="55">
        <f t="shared" si="147"/>
        <v>68.18181818181817</v>
      </c>
      <c r="BN114">
        <f t="shared" si="89"/>
        <v>61.111111111111114</v>
      </c>
      <c r="BO114" s="139">
        <f t="shared" si="94"/>
        <v>0</v>
      </c>
      <c r="BP114" s="140">
        <f t="shared" si="95"/>
        <v>0</v>
      </c>
      <c r="BQ114" s="140">
        <f t="shared" si="96"/>
        <v>0</v>
      </c>
      <c r="BR114" s="141">
        <f t="shared" si="97"/>
        <v>0</v>
      </c>
      <c r="BS114" s="123">
        <f t="shared" si="90"/>
        <v>0</v>
      </c>
      <c r="BT114" s="124">
        <f t="shared" si="98"/>
        <v>0</v>
      </c>
      <c r="BU114" s="124">
        <f t="shared" si="99"/>
        <v>0</v>
      </c>
      <c r="BV114" s="125">
        <f t="shared" si="100"/>
        <v>0</v>
      </c>
      <c r="BW114" s="120">
        <f t="shared" si="91"/>
        <v>0</v>
      </c>
      <c r="BX114" s="121">
        <f t="shared" si="101"/>
        <v>0</v>
      </c>
      <c r="BY114" s="121">
        <f t="shared" si="102"/>
        <v>0</v>
      </c>
      <c r="BZ114" s="122">
        <f t="shared" si="103"/>
        <v>0</v>
      </c>
      <c r="CA114" s="162">
        <f t="shared" si="92"/>
        <v>0</v>
      </c>
      <c r="CB114" s="162">
        <f t="shared" si="104"/>
        <v>0</v>
      </c>
      <c r="CC114" s="162">
        <f t="shared" si="105"/>
        <v>0</v>
      </c>
      <c r="CD114" s="162">
        <f t="shared" si="106"/>
        <v>0</v>
      </c>
      <c r="CE114" s="139">
        <f t="shared" si="107"/>
        <v>0</v>
      </c>
      <c r="CF114" s="139">
        <f t="shared" si="108"/>
        <v>0</v>
      </c>
      <c r="CG114" s="139">
        <f t="shared" si="109"/>
        <v>0</v>
      </c>
      <c r="CH114" s="139">
        <f t="shared" si="110"/>
        <v>0</v>
      </c>
      <c r="CI114" s="123">
        <f t="shared" si="111"/>
        <v>0</v>
      </c>
      <c r="CJ114" s="123">
        <f t="shared" si="112"/>
        <v>0</v>
      </c>
      <c r="CK114" s="123">
        <f t="shared" si="113"/>
        <v>0</v>
      </c>
      <c r="CL114" s="123">
        <f t="shared" si="114"/>
        <v>0</v>
      </c>
      <c r="CM114" s="158">
        <f t="shared" si="115"/>
        <v>0</v>
      </c>
      <c r="CN114" s="158">
        <f t="shared" si="116"/>
        <v>1</v>
      </c>
      <c r="CO114" s="158">
        <f t="shared" si="117"/>
        <v>0</v>
      </c>
      <c r="CP114" s="158">
        <f t="shared" si="118"/>
        <v>0</v>
      </c>
      <c r="CQ114" s="162">
        <f t="shared" si="119"/>
        <v>0</v>
      </c>
      <c r="CR114" s="162">
        <f t="shared" si="120"/>
        <v>0</v>
      </c>
      <c r="CS114" s="162">
        <f t="shared" si="121"/>
        <v>0</v>
      </c>
      <c r="CT114" s="165">
        <f t="shared" si="122"/>
        <v>0</v>
      </c>
      <c r="CU114" s="102">
        <f t="shared" si="123"/>
        <v>0</v>
      </c>
      <c r="CV114" s="96">
        <f t="shared" si="124"/>
        <v>1</v>
      </c>
      <c r="CW114" s="96">
        <f t="shared" si="125"/>
        <v>0</v>
      </c>
      <c r="CX114" s="96">
        <f t="shared" si="126"/>
        <v>0</v>
      </c>
      <c r="CY114" s="103">
        <f aca="true" t="shared" si="152" ref="CY114:CY123">SUM(CU114:CX114)</f>
        <v>1</v>
      </c>
      <c r="CZ114">
        <f t="shared" si="128"/>
        <v>2</v>
      </c>
      <c r="DA114" s="104">
        <f aca="true" t="shared" si="153" ref="DA114:DA121">X114</f>
        <v>2</v>
      </c>
      <c r="DB114" s="2">
        <f t="shared" si="130"/>
        <v>3</v>
      </c>
      <c r="DC114" s="2">
        <f aca="true" t="shared" si="154" ref="DC114:DC123">CZ114</f>
        <v>2</v>
      </c>
      <c r="DD114" s="2">
        <f t="shared" si="132"/>
        <v>3</v>
      </c>
      <c r="DE114" s="2">
        <f t="shared" si="133"/>
        <v>3</v>
      </c>
      <c r="DF114" s="105">
        <f t="shared" si="134"/>
        <v>2</v>
      </c>
      <c r="DG114" s="108">
        <f t="shared" si="135"/>
        <v>0</v>
      </c>
      <c r="DI114" s="2">
        <f t="shared" si="136"/>
        <v>0</v>
      </c>
      <c r="DJ114" s="2">
        <f t="shared" si="137"/>
        <v>0</v>
      </c>
      <c r="DK114" s="2">
        <f t="shared" si="138"/>
        <v>0</v>
      </c>
      <c r="DL114" s="2">
        <f t="shared" si="139"/>
        <v>0</v>
      </c>
      <c r="DM114" s="2">
        <f t="shared" si="140"/>
        <v>0</v>
      </c>
      <c r="DN114" s="2">
        <f t="shared" si="141"/>
        <v>0</v>
      </c>
      <c r="DO114" s="2">
        <f t="shared" si="142"/>
        <v>2</v>
      </c>
      <c r="DP114" s="2">
        <f t="shared" si="143"/>
        <v>0</v>
      </c>
    </row>
    <row r="115" spans="1:120" ht="48.75" customHeight="1">
      <c r="A115" s="211" t="s">
        <v>254</v>
      </c>
      <c r="B115" s="225"/>
      <c r="C115" s="264" t="s">
        <v>383</v>
      </c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4"/>
      <c r="O115" s="226"/>
      <c r="P115" s="211">
        <v>7</v>
      </c>
      <c r="Q115" s="225"/>
      <c r="R115" s="225"/>
      <c r="S115" s="225"/>
      <c r="T115" s="225"/>
      <c r="U115" s="225"/>
      <c r="V115" s="225"/>
      <c r="W115" s="261"/>
      <c r="X115" s="260">
        <v>3</v>
      </c>
      <c r="Y115" s="203"/>
      <c r="Z115" s="203">
        <f t="shared" si="149"/>
        <v>108</v>
      </c>
      <c r="AA115" s="203"/>
      <c r="AB115" s="203"/>
      <c r="AC115" s="225">
        <f t="shared" si="150"/>
        <v>44</v>
      </c>
      <c r="AD115" s="225"/>
      <c r="AE115" s="223"/>
      <c r="AF115" s="211">
        <v>30</v>
      </c>
      <c r="AG115" s="225"/>
      <c r="AH115" s="225">
        <v>14</v>
      </c>
      <c r="AI115" s="225"/>
      <c r="AJ115" s="225"/>
      <c r="AK115" s="225"/>
      <c r="AL115" s="239">
        <f t="shared" si="151"/>
        <v>64</v>
      </c>
      <c r="AM115" s="240"/>
      <c r="AN115" s="34"/>
      <c r="AO115" s="32"/>
      <c r="AP115" s="24"/>
      <c r="AQ115" s="29"/>
      <c r="AR115" s="32"/>
      <c r="AS115" s="24"/>
      <c r="AT115" s="32"/>
      <c r="AU115" s="32"/>
      <c r="AV115" s="32"/>
      <c r="AW115" s="29"/>
      <c r="AX115" s="32"/>
      <c r="AY115" s="32"/>
      <c r="AZ115" s="29"/>
      <c r="BA115" s="32"/>
      <c r="BB115" s="24"/>
      <c r="BC115" s="32"/>
      <c r="BD115" s="32"/>
      <c r="BE115" s="32"/>
      <c r="BF115" s="29">
        <v>2</v>
      </c>
      <c r="BG115" s="32">
        <v>1</v>
      </c>
      <c r="BH115" s="24">
        <v>0</v>
      </c>
      <c r="BI115" s="32"/>
      <c r="BJ115" s="32"/>
      <c r="BK115" s="50"/>
      <c r="BM115" s="55">
        <f t="shared" si="147"/>
        <v>68.18181818181817</v>
      </c>
      <c r="BN115">
        <f t="shared" si="89"/>
        <v>40.74074074074074</v>
      </c>
      <c r="BO115" s="139">
        <f t="shared" si="94"/>
        <v>0</v>
      </c>
      <c r="BP115" s="140">
        <f t="shared" si="95"/>
        <v>0</v>
      </c>
      <c r="BQ115" s="140">
        <f t="shared" si="96"/>
        <v>0</v>
      </c>
      <c r="BR115" s="141">
        <f t="shared" si="97"/>
        <v>0</v>
      </c>
      <c r="BS115" s="123">
        <f t="shared" si="90"/>
        <v>0</v>
      </c>
      <c r="BT115" s="124">
        <f t="shared" si="98"/>
        <v>0</v>
      </c>
      <c r="BU115" s="124">
        <f t="shared" si="99"/>
        <v>0</v>
      </c>
      <c r="BV115" s="125">
        <f t="shared" si="100"/>
        <v>0</v>
      </c>
      <c r="BW115" s="120">
        <f t="shared" si="91"/>
        <v>0</v>
      </c>
      <c r="BX115" s="121">
        <f t="shared" si="101"/>
        <v>0</v>
      </c>
      <c r="BY115" s="121">
        <f t="shared" si="102"/>
        <v>0</v>
      </c>
      <c r="BZ115" s="122">
        <f t="shared" si="103"/>
        <v>0</v>
      </c>
      <c r="CA115" s="162">
        <f t="shared" si="92"/>
        <v>0</v>
      </c>
      <c r="CB115" s="162">
        <f t="shared" si="104"/>
        <v>0</v>
      </c>
      <c r="CC115" s="162">
        <f t="shared" si="105"/>
        <v>0</v>
      </c>
      <c r="CD115" s="162">
        <f t="shared" si="106"/>
        <v>0</v>
      </c>
      <c r="CE115" s="139">
        <f t="shared" si="107"/>
        <v>0</v>
      </c>
      <c r="CF115" s="139">
        <f t="shared" si="108"/>
        <v>0</v>
      </c>
      <c r="CG115" s="139">
        <f t="shared" si="109"/>
        <v>0</v>
      </c>
      <c r="CH115" s="139">
        <f t="shared" si="110"/>
        <v>0</v>
      </c>
      <c r="CI115" s="123">
        <f t="shared" si="111"/>
        <v>0</v>
      </c>
      <c r="CJ115" s="123">
        <f t="shared" si="112"/>
        <v>0</v>
      </c>
      <c r="CK115" s="123">
        <f t="shared" si="113"/>
        <v>0</v>
      </c>
      <c r="CL115" s="123">
        <f t="shared" si="114"/>
        <v>0</v>
      </c>
      <c r="CM115" s="158">
        <f t="shared" si="115"/>
        <v>1</v>
      </c>
      <c r="CN115" s="158">
        <f t="shared" si="116"/>
        <v>0</v>
      </c>
      <c r="CO115" s="158">
        <f t="shared" si="117"/>
        <v>0</v>
      </c>
      <c r="CP115" s="158">
        <f t="shared" si="118"/>
        <v>0</v>
      </c>
      <c r="CQ115" s="162">
        <f t="shared" si="119"/>
        <v>0</v>
      </c>
      <c r="CR115" s="162">
        <f t="shared" si="120"/>
        <v>0</v>
      </c>
      <c r="CS115" s="162">
        <f t="shared" si="121"/>
        <v>0</v>
      </c>
      <c r="CT115" s="165">
        <f t="shared" si="122"/>
        <v>0</v>
      </c>
      <c r="CU115" s="102">
        <f t="shared" si="123"/>
        <v>1</v>
      </c>
      <c r="CV115" s="96">
        <f t="shared" si="124"/>
        <v>0</v>
      </c>
      <c r="CW115" s="96">
        <f t="shared" si="125"/>
        <v>0</v>
      </c>
      <c r="CX115" s="96">
        <f t="shared" si="126"/>
        <v>0</v>
      </c>
      <c r="CY115" s="103">
        <f t="shared" si="152"/>
        <v>1</v>
      </c>
      <c r="CZ115">
        <f t="shared" si="128"/>
        <v>3</v>
      </c>
      <c r="DA115" s="104">
        <f t="shared" si="153"/>
        <v>3</v>
      </c>
      <c r="DB115" s="2">
        <f t="shared" si="130"/>
        <v>3</v>
      </c>
      <c r="DC115" s="2">
        <f t="shared" si="154"/>
        <v>3</v>
      </c>
      <c r="DD115" s="2">
        <f t="shared" si="132"/>
        <v>3</v>
      </c>
      <c r="DE115" s="2">
        <f t="shared" si="133"/>
        <v>3</v>
      </c>
      <c r="DF115" s="105">
        <f t="shared" si="134"/>
        <v>3</v>
      </c>
      <c r="DG115" s="108">
        <f t="shared" si="135"/>
        <v>0</v>
      </c>
      <c r="DI115" s="2">
        <f t="shared" si="136"/>
        <v>0</v>
      </c>
      <c r="DJ115" s="2">
        <f t="shared" si="137"/>
        <v>0</v>
      </c>
      <c r="DK115" s="2">
        <f t="shared" si="138"/>
        <v>0</v>
      </c>
      <c r="DL115" s="2">
        <f t="shared" si="139"/>
        <v>0</v>
      </c>
      <c r="DM115" s="2">
        <f t="shared" si="140"/>
        <v>0</v>
      </c>
      <c r="DN115" s="2">
        <f t="shared" si="141"/>
        <v>0</v>
      </c>
      <c r="DO115" s="2">
        <f t="shared" si="142"/>
        <v>3</v>
      </c>
      <c r="DP115" s="2">
        <f t="shared" si="143"/>
        <v>0</v>
      </c>
    </row>
    <row r="116" spans="1:120" s="227" customFormat="1" ht="26.25" customHeight="1">
      <c r="A116" s="678" t="s">
        <v>390</v>
      </c>
      <c r="B116" s="679"/>
      <c r="C116" s="701" t="s">
        <v>388</v>
      </c>
      <c r="D116" s="680"/>
      <c r="E116" s="680"/>
      <c r="F116" s="680"/>
      <c r="G116" s="680"/>
      <c r="H116" s="680"/>
      <c r="I116" s="680"/>
      <c r="J116" s="680"/>
      <c r="K116" s="680"/>
      <c r="L116" s="680"/>
      <c r="M116" s="680"/>
      <c r="N116" s="680"/>
      <c r="O116" s="681"/>
      <c r="P116" s="678">
        <v>7</v>
      </c>
      <c r="Q116" s="679"/>
      <c r="R116" s="679"/>
      <c r="S116" s="679"/>
      <c r="T116" s="679"/>
      <c r="U116" s="679"/>
      <c r="V116" s="679"/>
      <c r="W116" s="682"/>
      <c r="X116" s="683">
        <v>3</v>
      </c>
      <c r="Y116" s="684"/>
      <c r="Z116" s="684">
        <f t="shared" si="149"/>
        <v>108</v>
      </c>
      <c r="AA116" s="684"/>
      <c r="AB116" s="684"/>
      <c r="AC116" s="679">
        <f t="shared" si="150"/>
        <v>44</v>
      </c>
      <c r="AD116" s="679"/>
      <c r="AE116" s="702"/>
      <c r="AF116" s="678">
        <v>30</v>
      </c>
      <c r="AG116" s="679"/>
      <c r="AH116" s="679">
        <v>14</v>
      </c>
      <c r="AI116" s="679"/>
      <c r="AJ116" s="679"/>
      <c r="AK116" s="679"/>
      <c r="AL116" s="679">
        <f t="shared" si="151"/>
        <v>64</v>
      </c>
      <c r="AM116" s="702"/>
      <c r="AN116" s="690"/>
      <c r="AO116" s="698"/>
      <c r="AP116" s="699"/>
      <c r="AQ116" s="698"/>
      <c r="AR116" s="698"/>
      <c r="AS116" s="698"/>
      <c r="AT116" s="697"/>
      <c r="AU116" s="698"/>
      <c r="AV116" s="699"/>
      <c r="AW116" s="698"/>
      <c r="AX116" s="698"/>
      <c r="AY116" s="698"/>
      <c r="AZ116" s="697"/>
      <c r="BA116" s="698"/>
      <c r="BB116" s="699"/>
      <c r="BC116" s="698"/>
      <c r="BD116" s="698"/>
      <c r="BE116" s="698"/>
      <c r="BF116" s="697">
        <v>2</v>
      </c>
      <c r="BG116" s="698">
        <v>1</v>
      </c>
      <c r="BH116" s="699">
        <v>0</v>
      </c>
      <c r="BI116" s="698"/>
      <c r="BJ116" s="698"/>
      <c r="BK116" s="700"/>
      <c r="BM116" s="228">
        <f t="shared" si="147"/>
        <v>68.18181818181817</v>
      </c>
      <c r="BN116" s="227">
        <f t="shared" si="89"/>
        <v>40.74074074074074</v>
      </c>
      <c r="BO116" s="229">
        <f t="shared" si="94"/>
        <v>0</v>
      </c>
      <c r="BP116" s="230">
        <f t="shared" si="95"/>
        <v>0</v>
      </c>
      <c r="BQ116" s="230">
        <f t="shared" si="96"/>
        <v>0</v>
      </c>
      <c r="BR116" s="231">
        <f t="shared" si="97"/>
        <v>0</v>
      </c>
      <c r="BS116" s="229">
        <f t="shared" si="90"/>
        <v>0</v>
      </c>
      <c r="BT116" s="230">
        <f t="shared" si="98"/>
        <v>0</v>
      </c>
      <c r="BU116" s="230">
        <f t="shared" si="99"/>
        <v>0</v>
      </c>
      <c r="BV116" s="231">
        <f t="shared" si="100"/>
        <v>0</v>
      </c>
      <c r="BW116" s="229">
        <f t="shared" si="91"/>
        <v>0</v>
      </c>
      <c r="BX116" s="230">
        <f t="shared" si="101"/>
        <v>0</v>
      </c>
      <c r="BY116" s="230">
        <f t="shared" si="102"/>
        <v>0</v>
      </c>
      <c r="BZ116" s="231">
        <f t="shared" si="103"/>
        <v>0</v>
      </c>
      <c r="CA116" s="229">
        <f t="shared" si="92"/>
        <v>0</v>
      </c>
      <c r="CB116" s="229">
        <f t="shared" si="104"/>
        <v>0</v>
      </c>
      <c r="CC116" s="229">
        <f t="shared" si="105"/>
        <v>0</v>
      </c>
      <c r="CD116" s="229">
        <f t="shared" si="106"/>
        <v>0</v>
      </c>
      <c r="CE116" s="229">
        <f t="shared" si="107"/>
        <v>0</v>
      </c>
      <c r="CF116" s="229">
        <f t="shared" si="108"/>
        <v>0</v>
      </c>
      <c r="CG116" s="229">
        <f t="shared" si="109"/>
        <v>0</v>
      </c>
      <c r="CH116" s="229">
        <f t="shared" si="110"/>
        <v>0</v>
      </c>
      <c r="CI116" s="229">
        <f t="shared" si="111"/>
        <v>0</v>
      </c>
      <c r="CJ116" s="229">
        <f t="shared" si="112"/>
        <v>0</v>
      </c>
      <c r="CK116" s="229">
        <f t="shared" si="113"/>
        <v>0</v>
      </c>
      <c r="CL116" s="229">
        <f t="shared" si="114"/>
        <v>0</v>
      </c>
      <c r="CM116" s="229">
        <f t="shared" si="115"/>
        <v>1</v>
      </c>
      <c r="CN116" s="229">
        <f t="shared" si="116"/>
        <v>0</v>
      </c>
      <c r="CO116" s="229">
        <f t="shared" si="117"/>
        <v>0</v>
      </c>
      <c r="CP116" s="229">
        <f t="shared" si="118"/>
        <v>0</v>
      </c>
      <c r="CQ116" s="229">
        <f t="shared" si="119"/>
        <v>0</v>
      </c>
      <c r="CR116" s="229">
        <f t="shared" si="120"/>
        <v>0</v>
      </c>
      <c r="CS116" s="229">
        <f t="shared" si="121"/>
        <v>0</v>
      </c>
      <c r="CT116" s="232">
        <f t="shared" si="122"/>
        <v>0</v>
      </c>
      <c r="CU116" s="233">
        <f t="shared" si="123"/>
        <v>1</v>
      </c>
      <c r="CV116" s="234">
        <f t="shared" si="124"/>
        <v>0</v>
      </c>
      <c r="CW116" s="234">
        <f t="shared" si="125"/>
        <v>0</v>
      </c>
      <c r="CX116" s="234">
        <f t="shared" si="126"/>
        <v>0</v>
      </c>
      <c r="CY116" s="235">
        <f t="shared" si="152"/>
        <v>1</v>
      </c>
      <c r="CZ116" s="227">
        <f t="shared" si="128"/>
        <v>3</v>
      </c>
      <c r="DA116" s="227">
        <f t="shared" si="153"/>
        <v>3</v>
      </c>
      <c r="DB116" s="236">
        <f t="shared" si="130"/>
        <v>3</v>
      </c>
      <c r="DC116" s="236">
        <f t="shared" si="154"/>
        <v>3</v>
      </c>
      <c r="DD116" s="236">
        <f t="shared" si="132"/>
        <v>3</v>
      </c>
      <c r="DE116" s="236">
        <f t="shared" si="133"/>
        <v>3</v>
      </c>
      <c r="DF116" s="236">
        <f t="shared" si="134"/>
        <v>3</v>
      </c>
      <c r="DG116" s="236">
        <f t="shared" si="135"/>
        <v>0</v>
      </c>
      <c r="DI116" s="236">
        <f t="shared" si="136"/>
        <v>0</v>
      </c>
      <c r="DJ116" s="236">
        <f t="shared" si="137"/>
        <v>0</v>
      </c>
      <c r="DK116" s="236">
        <f t="shared" si="138"/>
        <v>0</v>
      </c>
      <c r="DL116" s="236">
        <f t="shared" si="139"/>
        <v>0</v>
      </c>
      <c r="DM116" s="236">
        <f t="shared" si="140"/>
        <v>0</v>
      </c>
      <c r="DN116" s="236">
        <f t="shared" si="141"/>
        <v>0</v>
      </c>
      <c r="DO116" s="236">
        <f t="shared" si="142"/>
        <v>3</v>
      </c>
      <c r="DP116" s="236">
        <f t="shared" si="143"/>
        <v>0</v>
      </c>
    </row>
    <row r="117" spans="1:120" s="227" customFormat="1" ht="26.25" customHeight="1">
      <c r="A117" s="678" t="s">
        <v>391</v>
      </c>
      <c r="B117" s="679"/>
      <c r="C117" s="701" t="s">
        <v>389</v>
      </c>
      <c r="D117" s="680"/>
      <c r="E117" s="680"/>
      <c r="F117" s="680"/>
      <c r="G117" s="680"/>
      <c r="H117" s="680"/>
      <c r="I117" s="680"/>
      <c r="J117" s="680"/>
      <c r="K117" s="680"/>
      <c r="L117" s="680"/>
      <c r="M117" s="680"/>
      <c r="N117" s="680"/>
      <c r="O117" s="681"/>
      <c r="P117" s="678">
        <v>7</v>
      </c>
      <c r="Q117" s="679"/>
      <c r="R117" s="679"/>
      <c r="S117" s="679"/>
      <c r="T117" s="679"/>
      <c r="U117" s="679"/>
      <c r="V117" s="679"/>
      <c r="W117" s="682"/>
      <c r="X117" s="683">
        <v>3</v>
      </c>
      <c r="Y117" s="684"/>
      <c r="Z117" s="684">
        <f>X117*36</f>
        <v>108</v>
      </c>
      <c r="AA117" s="684"/>
      <c r="AB117" s="684"/>
      <c r="AC117" s="679">
        <f>AF117+AH117+AJ117</f>
        <v>44</v>
      </c>
      <c r="AD117" s="679"/>
      <c r="AE117" s="702"/>
      <c r="AF117" s="678">
        <v>30</v>
      </c>
      <c r="AG117" s="679"/>
      <c r="AH117" s="679"/>
      <c r="AI117" s="679"/>
      <c r="AJ117" s="679">
        <v>14</v>
      </c>
      <c r="AK117" s="679"/>
      <c r="AL117" s="679">
        <f>Z117-AC117</f>
        <v>64</v>
      </c>
      <c r="AM117" s="702"/>
      <c r="AN117" s="690"/>
      <c r="AO117" s="698"/>
      <c r="AP117" s="699"/>
      <c r="AQ117" s="698"/>
      <c r="AR117" s="698"/>
      <c r="AS117" s="698"/>
      <c r="AT117" s="697"/>
      <c r="AU117" s="698"/>
      <c r="AV117" s="699"/>
      <c r="AW117" s="698"/>
      <c r="AX117" s="698"/>
      <c r="AY117" s="698"/>
      <c r="AZ117" s="697"/>
      <c r="BA117" s="698"/>
      <c r="BB117" s="699"/>
      <c r="BC117" s="698"/>
      <c r="BD117" s="698"/>
      <c r="BE117" s="698"/>
      <c r="BF117" s="697">
        <v>2</v>
      </c>
      <c r="BG117" s="698">
        <v>0</v>
      </c>
      <c r="BH117" s="699">
        <v>1</v>
      </c>
      <c r="BI117" s="698"/>
      <c r="BJ117" s="698"/>
      <c r="BK117" s="700"/>
      <c r="BM117" s="228">
        <f>AF117/AC117*100</f>
        <v>68.18181818181817</v>
      </c>
      <c r="BN117" s="227">
        <f>AC117/Z117*100</f>
        <v>40.74074074074074</v>
      </c>
      <c r="BO117" s="229">
        <f>IF(P117&lt;&gt;"",(COUNTIF(P117,"=1")+COUNTIF(P117,"=1,2")+COUNTIF(P117,"*,1")+COUNTIF(P117,"1,*")),0)</f>
        <v>0</v>
      </c>
      <c r="BP117" s="230">
        <f>IF(R117&lt;&gt;"",(COUNTIF(R117,"=1")+COUNTIF(R117,"=1,2")+COUNTIF(R117,"*,1")+COUNTIF(R117,"1,*")),0)</f>
        <v>0</v>
      </c>
      <c r="BQ117" s="230">
        <f>IF(T117&lt;&gt;"",(COUNTIF(T117,"=1")+COUNTIF(T117,"=1,2")+COUNTIF(T117,"*,1")+COUNTIF(T117,"1,*")),0)</f>
        <v>0</v>
      </c>
      <c r="BR117" s="231">
        <f>IF(V117&lt;&gt;"",(COUNTIF(V117,"=1")+COUNTIF(V117,"=1,2")+COUNTIF(V117,"*,1")+COUNTIF(V117,"1,*")),0)</f>
        <v>0</v>
      </c>
      <c r="BS117" s="229">
        <f t="shared" si="90"/>
        <v>0</v>
      </c>
      <c r="BT117" s="230">
        <f t="shared" si="98"/>
        <v>0</v>
      </c>
      <c r="BU117" s="230">
        <f>IF(T117&lt;&gt;"",(COUNTIF(T117,"=2")+COUNTIF(T117,"=1,2")+COUNTIF(T117,"*,2")+COUNTIF(T117,"2,*")+COUNTIF(T117,"=2,3")),0)</f>
        <v>0</v>
      </c>
      <c r="BV117" s="231">
        <f>IF(V117&lt;&gt;"",(COUNTIF(V117,"=2")+COUNTIF(V117,"=1,2")+COUNTIF(V117,"*,2")+COUNTIF(V117,"2,*")+COUNTIF(V117,"=2,3")),0)</f>
        <v>0</v>
      </c>
      <c r="BW117" s="229">
        <f t="shared" si="91"/>
        <v>0</v>
      </c>
      <c r="BX117" s="230">
        <f t="shared" si="101"/>
        <v>0</v>
      </c>
      <c r="BY117" s="230">
        <f t="shared" si="102"/>
        <v>0</v>
      </c>
      <c r="BZ117" s="231">
        <f t="shared" si="103"/>
        <v>0</v>
      </c>
      <c r="CA117" s="229">
        <f t="shared" si="92"/>
        <v>0</v>
      </c>
      <c r="CB117" s="229">
        <f t="shared" si="104"/>
        <v>0</v>
      </c>
      <c r="CC117" s="229">
        <f t="shared" si="105"/>
        <v>0</v>
      </c>
      <c r="CD117" s="229">
        <f>IF($V117&lt;&gt;"",(COUNTIF($V117,"=4")+COUNTIF($V117,"=4,5")+COUNTIF(V117,"*,4")+COUNTIF($V117,"4,*")+COUNTIF($V117,"=3,4")),0)</f>
        <v>0</v>
      </c>
      <c r="CE117" s="229">
        <f t="shared" si="107"/>
        <v>0</v>
      </c>
      <c r="CF117" s="229">
        <f t="shared" si="108"/>
        <v>0</v>
      </c>
      <c r="CG117" s="229">
        <f t="shared" si="109"/>
        <v>0</v>
      </c>
      <c r="CH117" s="229">
        <f>IF($V117&lt;&gt;"",(COUNTIF($V117,"=5")+COUNTIF($V117,"=5,6")+COUNTIF(V117,"*,5")+COUNTIF($V117,"5,*")+COUNTIF($V117,"=4,5")),0)</f>
        <v>0</v>
      </c>
      <c r="CI117" s="229">
        <f t="shared" si="111"/>
        <v>0</v>
      </c>
      <c r="CJ117" s="229">
        <f t="shared" si="112"/>
        <v>0</v>
      </c>
      <c r="CK117" s="229">
        <f t="shared" si="113"/>
        <v>0</v>
      </c>
      <c r="CL117" s="229">
        <f>IF($V117&lt;&gt;"",(COUNTIF($V117,"=6")+COUNTIF($V117,"=6,7")+COUNTIF(V117,"*,6")+COUNTIF($V117,"6,*")+COUNTIF($V117,"=5,6")),0)</f>
        <v>0</v>
      </c>
      <c r="CM117" s="237">
        <v>0</v>
      </c>
      <c r="CN117" s="229">
        <f t="shared" si="116"/>
        <v>0</v>
      </c>
      <c r="CO117" s="229">
        <f t="shared" si="117"/>
        <v>0</v>
      </c>
      <c r="CP117" s="229">
        <f>IF($V117&lt;&gt;"",(COUNTIF($V117,"=7")+COUNTIF($V117,"=7,8")+COUNTIF(V117,"*,7")+COUNTIF($V117,"7,*")+COUNTIF($V117,"=6,7")),0)</f>
        <v>0</v>
      </c>
      <c r="CQ117" s="229">
        <f t="shared" si="119"/>
        <v>0</v>
      </c>
      <c r="CR117" s="229">
        <f t="shared" si="120"/>
        <v>0</v>
      </c>
      <c r="CS117" s="229">
        <f t="shared" si="121"/>
        <v>0</v>
      </c>
      <c r="CT117" s="232">
        <f t="shared" si="122"/>
        <v>0</v>
      </c>
      <c r="CU117" s="233">
        <f>SUM(BO117,BS117,BW117,CA117,CE117,CI117,CM117,CQ117)</f>
        <v>0</v>
      </c>
      <c r="CV117" s="234">
        <f>SUM(BP117,BT117,BX117,CB117,CF117,CJ117,CN117,CR117)</f>
        <v>0</v>
      </c>
      <c r="CW117" s="234">
        <f>SUM(BQ117,BU117,BY117,CC117,CG117,CK117,CO117,CS117)</f>
        <v>0</v>
      </c>
      <c r="CX117" s="234">
        <f>SUM(BR117,BV117,BZ117,CD117,CH117,CL117,CP117,CT117)</f>
        <v>0</v>
      </c>
      <c r="CY117" s="235">
        <f>SUM(CU117:CX117)</f>
        <v>0</v>
      </c>
      <c r="CZ117" s="227">
        <f>IF(CY117&lt;&gt;0,FLOOR(DA117/CY117,1),0)</f>
        <v>0</v>
      </c>
      <c r="DA117" s="227">
        <f>X117</f>
        <v>3</v>
      </c>
      <c r="DB117" s="236">
        <f>IF(CV117=0,CZ117,CZ117+1)</f>
        <v>0</v>
      </c>
      <c r="DC117" s="236">
        <f>CZ117</f>
        <v>0</v>
      </c>
      <c r="DD117" s="236">
        <f>IF(CV117=0,CZ117,CZ117+1)</f>
        <v>0</v>
      </c>
      <c r="DE117" s="236">
        <f>IF(CV117=0,CZ117,CZ117+1)</f>
        <v>0</v>
      </c>
      <c r="DF117" s="236">
        <f>DB117*CU117+CV117*DC117+DD117*CW117+DE117*CX117</f>
        <v>0</v>
      </c>
      <c r="DG117" s="236">
        <f>DF117-DA117</f>
        <v>-3</v>
      </c>
      <c r="DI117" s="236">
        <f>DB117*BO117+BP117*DC117+DD117*BQ117+BR117*DE117</f>
        <v>0</v>
      </c>
      <c r="DJ117" s="236">
        <f>$DB117*BS117+BT117*$DC117+$DD117*BU117+BV117*$DE117</f>
        <v>0</v>
      </c>
      <c r="DK117" s="236">
        <f>$DB117*BW117+BX117*$DC117+$DD117*BY117+BZ117*$DE117</f>
        <v>0</v>
      </c>
      <c r="DL117" s="236">
        <f>$DB117*CA117+CB117*$DC117+$DD117*CC117+CD117*$DE117</f>
        <v>0</v>
      </c>
      <c r="DM117" s="236">
        <f>$DB117*CE117+CF117*$DC117+$DD117*CG117+CH117*$DE117</f>
        <v>0</v>
      </c>
      <c r="DN117" s="236">
        <f>$DB117*CI117+CJ117*$DC117+$DD117*CK117+CL117*$DE117</f>
        <v>0</v>
      </c>
      <c r="DO117" s="236">
        <f t="shared" si="142"/>
        <v>0</v>
      </c>
      <c r="DP117" s="236">
        <f>$DB117*CQ117+CR117*$DC117+$DD117*CS117+CT117*$DE117</f>
        <v>0</v>
      </c>
    </row>
    <row r="118" spans="1:120" ht="26.25" customHeight="1">
      <c r="A118" s="217" t="s">
        <v>256</v>
      </c>
      <c r="B118" s="219"/>
      <c r="C118" s="226" t="s">
        <v>366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217"/>
      <c r="Q118" s="219"/>
      <c r="R118" s="223">
        <v>8</v>
      </c>
      <c r="S118" s="219"/>
      <c r="T118" s="223"/>
      <c r="U118" s="219"/>
      <c r="V118" s="223"/>
      <c r="W118" s="423"/>
      <c r="X118" s="298">
        <v>2</v>
      </c>
      <c r="Y118" s="310"/>
      <c r="Z118" s="308">
        <f t="shared" si="149"/>
        <v>72</v>
      </c>
      <c r="AA118" s="309"/>
      <c r="AB118" s="310"/>
      <c r="AC118" s="223">
        <f t="shared" si="150"/>
        <v>36</v>
      </c>
      <c r="AD118" s="424"/>
      <c r="AE118" s="423"/>
      <c r="AF118" s="217">
        <v>24</v>
      </c>
      <c r="AG118" s="219"/>
      <c r="AH118" s="223">
        <v>12</v>
      </c>
      <c r="AI118" s="219"/>
      <c r="AJ118" s="223"/>
      <c r="AK118" s="219"/>
      <c r="AL118" s="223">
        <f t="shared" si="151"/>
        <v>36</v>
      </c>
      <c r="AM118" s="423"/>
      <c r="AN118" s="34"/>
      <c r="AO118" s="32"/>
      <c r="AP118" s="24"/>
      <c r="AQ118" s="29"/>
      <c r="AR118" s="32"/>
      <c r="AS118" s="24"/>
      <c r="AT118" s="31"/>
      <c r="AU118" s="31"/>
      <c r="AV118" s="31"/>
      <c r="AW118" s="29"/>
      <c r="AX118" s="32"/>
      <c r="AY118" s="32"/>
      <c r="AZ118" s="29"/>
      <c r="BA118" s="32"/>
      <c r="BB118" s="24"/>
      <c r="BC118" s="32"/>
      <c r="BD118" s="32"/>
      <c r="BE118" s="32"/>
      <c r="BF118" s="29"/>
      <c r="BG118" s="32"/>
      <c r="BH118" s="24"/>
      <c r="BI118" s="32">
        <v>2</v>
      </c>
      <c r="BJ118" s="32">
        <v>1</v>
      </c>
      <c r="BK118" s="50">
        <v>0</v>
      </c>
      <c r="BM118" s="55">
        <f t="shared" si="147"/>
        <v>66.66666666666666</v>
      </c>
      <c r="BN118">
        <f t="shared" si="89"/>
        <v>50</v>
      </c>
      <c r="BO118" s="139">
        <f t="shared" si="94"/>
        <v>0</v>
      </c>
      <c r="BP118" s="140">
        <f t="shared" si="95"/>
        <v>0</v>
      </c>
      <c r="BQ118" s="140">
        <f t="shared" si="96"/>
        <v>0</v>
      </c>
      <c r="BR118" s="141">
        <f t="shared" si="97"/>
        <v>0</v>
      </c>
      <c r="BS118" s="123">
        <f t="shared" si="90"/>
        <v>0</v>
      </c>
      <c r="BT118" s="124">
        <f t="shared" si="98"/>
        <v>0</v>
      </c>
      <c r="BU118" s="124">
        <f t="shared" si="99"/>
        <v>0</v>
      </c>
      <c r="BV118" s="125">
        <f t="shared" si="100"/>
        <v>0</v>
      </c>
      <c r="BW118" s="120">
        <f t="shared" si="91"/>
        <v>0</v>
      </c>
      <c r="BX118" s="121">
        <f t="shared" si="101"/>
        <v>0</v>
      </c>
      <c r="BY118" s="121">
        <f t="shared" si="102"/>
        <v>0</v>
      </c>
      <c r="BZ118" s="122">
        <f t="shared" si="103"/>
        <v>0</v>
      </c>
      <c r="CA118" s="162">
        <f t="shared" si="92"/>
        <v>0</v>
      </c>
      <c r="CB118" s="162">
        <f t="shared" si="104"/>
        <v>0</v>
      </c>
      <c r="CC118" s="162">
        <f t="shared" si="105"/>
        <v>0</v>
      </c>
      <c r="CD118" s="162">
        <f t="shared" si="106"/>
        <v>0</v>
      </c>
      <c r="CE118" s="139">
        <f t="shared" si="107"/>
        <v>0</v>
      </c>
      <c r="CF118" s="139">
        <f t="shared" si="108"/>
        <v>0</v>
      </c>
      <c r="CG118" s="139">
        <f t="shared" si="109"/>
        <v>0</v>
      </c>
      <c r="CH118" s="139">
        <f t="shared" si="110"/>
        <v>0</v>
      </c>
      <c r="CI118" s="123">
        <f t="shared" si="111"/>
        <v>0</v>
      </c>
      <c r="CJ118" s="123">
        <f t="shared" si="112"/>
        <v>0</v>
      </c>
      <c r="CK118" s="123">
        <f t="shared" si="113"/>
        <v>0</v>
      </c>
      <c r="CL118" s="123">
        <f t="shared" si="114"/>
        <v>0</v>
      </c>
      <c r="CM118" s="158">
        <f t="shared" si="115"/>
        <v>0</v>
      </c>
      <c r="CN118" s="158">
        <f t="shared" si="116"/>
        <v>0</v>
      </c>
      <c r="CO118" s="158">
        <f t="shared" si="117"/>
        <v>0</v>
      </c>
      <c r="CP118" s="158">
        <f t="shared" si="118"/>
        <v>0</v>
      </c>
      <c r="CQ118" s="162">
        <f t="shared" si="119"/>
        <v>0</v>
      </c>
      <c r="CR118" s="162">
        <f t="shared" si="120"/>
        <v>1</v>
      </c>
      <c r="CS118" s="162">
        <f t="shared" si="121"/>
        <v>0</v>
      </c>
      <c r="CT118" s="165">
        <f t="shared" si="122"/>
        <v>0</v>
      </c>
      <c r="CU118" s="102">
        <f t="shared" si="123"/>
        <v>0</v>
      </c>
      <c r="CV118" s="96">
        <f t="shared" si="124"/>
        <v>1</v>
      </c>
      <c r="CW118" s="96">
        <f t="shared" si="125"/>
        <v>0</v>
      </c>
      <c r="CX118" s="96">
        <f t="shared" si="126"/>
        <v>0</v>
      </c>
      <c r="CY118" s="103">
        <f t="shared" si="152"/>
        <v>1</v>
      </c>
      <c r="CZ118">
        <f t="shared" si="128"/>
        <v>2</v>
      </c>
      <c r="DA118" s="104">
        <f t="shared" si="153"/>
        <v>2</v>
      </c>
      <c r="DB118" s="2">
        <f t="shared" si="130"/>
        <v>3</v>
      </c>
      <c r="DC118" s="2">
        <f t="shared" si="154"/>
        <v>2</v>
      </c>
      <c r="DD118" s="2">
        <f t="shared" si="132"/>
        <v>3</v>
      </c>
      <c r="DE118" s="2">
        <f t="shared" si="133"/>
        <v>3</v>
      </c>
      <c r="DF118" s="105">
        <f t="shared" si="134"/>
        <v>2</v>
      </c>
      <c r="DG118" s="108">
        <f t="shared" si="135"/>
        <v>0</v>
      </c>
      <c r="DI118" s="2">
        <f t="shared" si="136"/>
        <v>0</v>
      </c>
      <c r="DJ118" s="2">
        <f t="shared" si="137"/>
        <v>0</v>
      </c>
      <c r="DK118" s="2">
        <f t="shared" si="138"/>
        <v>0</v>
      </c>
      <c r="DL118" s="2">
        <f t="shared" si="139"/>
        <v>0</v>
      </c>
      <c r="DM118" s="2">
        <f t="shared" si="140"/>
        <v>0</v>
      </c>
      <c r="DN118" s="2">
        <f t="shared" si="141"/>
        <v>0</v>
      </c>
      <c r="DO118" s="2">
        <f t="shared" si="142"/>
        <v>0</v>
      </c>
      <c r="DP118" s="2">
        <f t="shared" si="143"/>
        <v>2</v>
      </c>
    </row>
    <row r="119" spans="1:120" ht="39" customHeight="1">
      <c r="A119" s="211" t="s">
        <v>257</v>
      </c>
      <c r="B119" s="225"/>
      <c r="C119" s="264" t="s">
        <v>367</v>
      </c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4"/>
      <c r="O119" s="226"/>
      <c r="P119" s="211">
        <v>8</v>
      </c>
      <c r="Q119" s="225"/>
      <c r="R119" s="225"/>
      <c r="S119" s="225"/>
      <c r="T119" s="225"/>
      <c r="U119" s="225"/>
      <c r="V119" s="225"/>
      <c r="W119" s="261"/>
      <c r="X119" s="260">
        <v>3</v>
      </c>
      <c r="Y119" s="203"/>
      <c r="Z119" s="203">
        <f t="shared" si="149"/>
        <v>108</v>
      </c>
      <c r="AA119" s="203"/>
      <c r="AB119" s="203"/>
      <c r="AC119" s="225">
        <f t="shared" si="150"/>
        <v>36</v>
      </c>
      <c r="AD119" s="225"/>
      <c r="AE119" s="223"/>
      <c r="AF119" s="211">
        <v>24</v>
      </c>
      <c r="AG119" s="225"/>
      <c r="AH119" s="225"/>
      <c r="AI119" s="225"/>
      <c r="AJ119" s="225">
        <v>12</v>
      </c>
      <c r="AK119" s="225"/>
      <c r="AL119" s="239">
        <f t="shared" si="151"/>
        <v>72</v>
      </c>
      <c r="AM119" s="240"/>
      <c r="AN119" s="34"/>
      <c r="AO119" s="32"/>
      <c r="AP119" s="24"/>
      <c r="AQ119" s="29"/>
      <c r="AR119" s="32"/>
      <c r="AS119" s="24"/>
      <c r="AT119" s="29"/>
      <c r="AU119" s="32"/>
      <c r="AV119" s="24"/>
      <c r="AW119" s="29"/>
      <c r="AX119" s="32"/>
      <c r="AY119" s="24"/>
      <c r="AZ119" s="42"/>
      <c r="BA119" s="31"/>
      <c r="BB119" s="41"/>
      <c r="BC119" s="29"/>
      <c r="BD119" s="32"/>
      <c r="BE119" s="24"/>
      <c r="BF119" s="42"/>
      <c r="BG119" s="31"/>
      <c r="BH119" s="41"/>
      <c r="BI119" s="29">
        <v>2</v>
      </c>
      <c r="BJ119" s="32">
        <v>0</v>
      </c>
      <c r="BK119" s="50">
        <v>1</v>
      </c>
      <c r="BM119" s="55">
        <f t="shared" si="147"/>
        <v>66.66666666666666</v>
      </c>
      <c r="BN119">
        <f t="shared" si="89"/>
        <v>33.33333333333333</v>
      </c>
      <c r="BO119" s="139">
        <f>IF(P119&lt;&gt;"",(COUNTIF(P119,"=1")+COUNTIF(P119,"=1,2")+COUNTIF(P119,"*,1")+COUNTIF(P119,"1,*")),0)</f>
        <v>0</v>
      </c>
      <c r="BP119" s="140">
        <f aca="true" t="shared" si="155" ref="BP119:BP129">IF(R119&lt;&gt;"",(COUNTIF(R119,"=1")+COUNTIF(R119,"=1,2")+COUNTIF(R119,"*,1")+COUNTIF(R119,"1,*")),0)</f>
        <v>0</v>
      </c>
      <c r="BQ119" s="140">
        <f aca="true" t="shared" si="156" ref="BQ119:BQ129">IF(T119&lt;&gt;"",(COUNTIF(T119,"=1")+COUNTIF(T119,"=1,2")+COUNTIF(T119,"*,1")+COUNTIF(T119,"1,*")),0)</f>
        <v>0</v>
      </c>
      <c r="BR119" s="141">
        <f aca="true" t="shared" si="157" ref="BR119:BR129">IF(V119&lt;&gt;"",(COUNTIF(V119,"=1")+COUNTIF(V119,"=1,2")+COUNTIF(V119,"*,1")+COUNTIF(V119,"1,*")),0)</f>
        <v>0</v>
      </c>
      <c r="BS119" s="123">
        <f t="shared" si="90"/>
        <v>0</v>
      </c>
      <c r="BT119" s="124">
        <f t="shared" si="98"/>
        <v>0</v>
      </c>
      <c r="BU119" s="124">
        <f aca="true" t="shared" si="158" ref="BU119:BU129">IF(T119&lt;&gt;"",(COUNTIF(T119,"=2")+COUNTIF(T119,"=1,2")+COUNTIF(T119,"*,2")+COUNTIF(T119,"2,*")+COUNTIF(T119,"=2,3")),0)</f>
        <v>0</v>
      </c>
      <c r="BV119" s="125">
        <f aca="true" t="shared" si="159" ref="BV119:BV129">IF(V119&lt;&gt;"",(COUNTIF(V119,"=2")+COUNTIF(V119,"=1,2")+COUNTIF(V119,"*,2")+COUNTIF(V119,"2,*")+COUNTIF(V119,"=2,3")),0)</f>
        <v>0</v>
      </c>
      <c r="BW119" s="120">
        <f t="shared" si="91"/>
        <v>0</v>
      </c>
      <c r="BX119" s="121">
        <f t="shared" si="101"/>
        <v>0</v>
      </c>
      <c r="BY119" s="121">
        <f t="shared" si="102"/>
        <v>0</v>
      </c>
      <c r="BZ119" s="122">
        <f t="shared" si="103"/>
        <v>0</v>
      </c>
      <c r="CA119" s="162">
        <f t="shared" si="92"/>
        <v>0</v>
      </c>
      <c r="CB119" s="162">
        <f t="shared" si="104"/>
        <v>0</v>
      </c>
      <c r="CC119" s="162">
        <f t="shared" si="105"/>
        <v>0</v>
      </c>
      <c r="CD119" s="162">
        <f aca="true" t="shared" si="160" ref="CD119:CD129">IF($V119&lt;&gt;"",(COUNTIF($V119,"=4")+COUNTIF($V119,"=4,5")+COUNTIF(V119,"*,4")+COUNTIF($V119,"4,*")+COUNTIF($V119,"=3,4")),0)</f>
        <v>0</v>
      </c>
      <c r="CE119" s="139">
        <f t="shared" si="107"/>
        <v>0</v>
      </c>
      <c r="CF119" s="139">
        <f t="shared" si="108"/>
        <v>0</v>
      </c>
      <c r="CG119" s="139">
        <f t="shared" si="109"/>
        <v>0</v>
      </c>
      <c r="CH119" s="139">
        <f aca="true" t="shared" si="161" ref="CH119:CH129">IF($V119&lt;&gt;"",(COUNTIF($V119,"=5")+COUNTIF($V119,"=5,6")+COUNTIF(V119,"*,5")+COUNTIF($V119,"5,*")+COUNTIF($V119,"=4,5")),0)</f>
        <v>0</v>
      </c>
      <c r="CI119" s="123">
        <f t="shared" si="111"/>
        <v>0</v>
      </c>
      <c r="CJ119" s="123">
        <f t="shared" si="112"/>
        <v>0</v>
      </c>
      <c r="CK119" s="123">
        <f t="shared" si="113"/>
        <v>0</v>
      </c>
      <c r="CL119" s="123">
        <f aca="true" t="shared" si="162" ref="CL119:CL129">IF($V119&lt;&gt;"",(COUNTIF($V119,"=6")+COUNTIF($V119,"=6,7")+COUNTIF(V119,"*,6")+COUNTIF($V119,"6,*")+COUNTIF($V119,"=5,6")),0)</f>
        <v>0</v>
      </c>
      <c r="CM119" s="158">
        <f t="shared" si="115"/>
        <v>0</v>
      </c>
      <c r="CN119" s="158">
        <f t="shared" si="116"/>
        <v>0</v>
      </c>
      <c r="CO119" s="158">
        <f t="shared" si="117"/>
        <v>0</v>
      </c>
      <c r="CP119" s="158">
        <f aca="true" t="shared" si="163" ref="CP119:CP129">IF($V119&lt;&gt;"",(COUNTIF($V119,"=7")+COUNTIF($V119,"=7,8")+COUNTIF(V119,"*,7")+COUNTIF($V119,"7,*")+COUNTIF($V119,"=6,7")),0)</f>
        <v>0</v>
      </c>
      <c r="CQ119" s="162">
        <f t="shared" si="119"/>
        <v>1</v>
      </c>
      <c r="CR119" s="162">
        <f t="shared" si="120"/>
        <v>0</v>
      </c>
      <c r="CS119" s="162">
        <f t="shared" si="121"/>
        <v>0</v>
      </c>
      <c r="CT119" s="165">
        <f t="shared" si="122"/>
        <v>0</v>
      </c>
      <c r="CU119" s="102">
        <f t="shared" si="123"/>
        <v>1</v>
      </c>
      <c r="CV119" s="96">
        <f t="shared" si="124"/>
        <v>0</v>
      </c>
      <c r="CW119" s="96">
        <f t="shared" si="125"/>
        <v>0</v>
      </c>
      <c r="CX119" s="96">
        <f t="shared" si="126"/>
        <v>0</v>
      </c>
      <c r="CY119" s="103">
        <f t="shared" si="152"/>
        <v>1</v>
      </c>
      <c r="CZ119">
        <f t="shared" si="128"/>
        <v>3</v>
      </c>
      <c r="DA119" s="104">
        <f t="shared" si="153"/>
        <v>3</v>
      </c>
      <c r="DB119" s="2">
        <f t="shared" si="130"/>
        <v>3</v>
      </c>
      <c r="DC119" s="2">
        <f t="shared" si="154"/>
        <v>3</v>
      </c>
      <c r="DD119" s="2">
        <f t="shared" si="132"/>
        <v>3</v>
      </c>
      <c r="DE119" s="2">
        <f t="shared" si="133"/>
        <v>3</v>
      </c>
      <c r="DF119" s="105">
        <f t="shared" si="134"/>
        <v>3</v>
      </c>
      <c r="DG119" s="108">
        <f t="shared" si="135"/>
        <v>0</v>
      </c>
      <c r="DI119" s="2">
        <f t="shared" si="136"/>
        <v>0</v>
      </c>
      <c r="DJ119" s="2">
        <f t="shared" si="137"/>
        <v>0</v>
      </c>
      <c r="DK119" s="2">
        <f t="shared" si="138"/>
        <v>0</v>
      </c>
      <c r="DL119" s="2">
        <f t="shared" si="139"/>
        <v>0</v>
      </c>
      <c r="DM119" s="2">
        <f t="shared" si="140"/>
        <v>0</v>
      </c>
      <c r="DN119" s="2">
        <f t="shared" si="141"/>
        <v>0</v>
      </c>
      <c r="DO119" s="2">
        <f t="shared" si="142"/>
        <v>0</v>
      </c>
      <c r="DP119" s="2">
        <f t="shared" si="143"/>
        <v>3</v>
      </c>
    </row>
    <row r="120" spans="1:120" ht="39" customHeight="1">
      <c r="A120" s="211" t="s">
        <v>258</v>
      </c>
      <c r="B120" s="225"/>
      <c r="C120" s="226" t="s">
        <v>369</v>
      </c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1"/>
      <c r="P120" s="217"/>
      <c r="Q120" s="218"/>
      <c r="R120" s="223">
        <v>8</v>
      </c>
      <c r="S120" s="219"/>
      <c r="T120" s="223"/>
      <c r="U120" s="219"/>
      <c r="V120" s="223"/>
      <c r="W120" s="220"/>
      <c r="X120" s="298">
        <v>2</v>
      </c>
      <c r="Y120" s="299"/>
      <c r="Z120" s="203">
        <f>X120*36</f>
        <v>72</v>
      </c>
      <c r="AA120" s="203"/>
      <c r="AB120" s="203"/>
      <c r="AC120" s="225">
        <f>AF120+AH120+AJ120</f>
        <v>36</v>
      </c>
      <c r="AD120" s="225"/>
      <c r="AE120" s="223"/>
      <c r="AF120" s="217">
        <v>24</v>
      </c>
      <c r="AG120" s="218"/>
      <c r="AH120" s="223">
        <v>12</v>
      </c>
      <c r="AI120" s="219"/>
      <c r="AJ120" s="223"/>
      <c r="AK120" s="219"/>
      <c r="AL120" s="239">
        <f>Z120-AC120</f>
        <v>36</v>
      </c>
      <c r="AM120" s="240"/>
      <c r="AN120" s="34"/>
      <c r="AO120" s="38"/>
      <c r="AP120" s="39"/>
      <c r="AQ120" s="31"/>
      <c r="AR120" s="31"/>
      <c r="AS120" s="31"/>
      <c r="AT120" s="37"/>
      <c r="AU120" s="38"/>
      <c r="AV120" s="39"/>
      <c r="AW120" s="31"/>
      <c r="AX120" s="31"/>
      <c r="AY120" s="31"/>
      <c r="AZ120" s="29"/>
      <c r="BA120" s="32"/>
      <c r="BB120" s="24"/>
      <c r="BC120" s="31"/>
      <c r="BD120" s="31"/>
      <c r="BE120" s="31"/>
      <c r="BF120" s="29"/>
      <c r="BG120" s="32"/>
      <c r="BH120" s="24"/>
      <c r="BI120" s="31">
        <v>2</v>
      </c>
      <c r="BJ120" s="31">
        <v>1</v>
      </c>
      <c r="BK120" s="54">
        <v>0</v>
      </c>
      <c r="BM120" s="55">
        <f t="shared" si="147"/>
        <v>66.66666666666666</v>
      </c>
      <c r="BO120" s="139">
        <f>IF(P120&lt;&gt;"",(COUNTIF(P120,"=1")+COUNTIF(P120,"=1,2")+COUNTIF(P120,"*,1")+COUNTIF(P120,"1,*")),0)</f>
        <v>0</v>
      </c>
      <c r="BP120" s="140">
        <f>IF(R120&lt;&gt;"",(COUNTIF(R120,"=1")+COUNTIF(R120,"=1,2")+COUNTIF(R120,"*,1")+COUNTIF(R120,"1,*")),0)</f>
        <v>0</v>
      </c>
      <c r="BQ120" s="140">
        <f>IF(T120&lt;&gt;"",(COUNTIF(T120,"=1")+COUNTIF(T120,"=1,2")+COUNTIF(T120,"*,1")+COUNTIF(T120,"1,*")),0)</f>
        <v>0</v>
      </c>
      <c r="BR120" s="141">
        <f>IF(V120&lt;&gt;"",(COUNTIF(V120,"=1")+COUNTIF(V120,"=1,2")+COUNTIF(V120,"*,1")+COUNTIF(V120,"1,*")),0)</f>
        <v>0</v>
      </c>
      <c r="BS120" s="123">
        <f t="shared" si="90"/>
        <v>0</v>
      </c>
      <c r="BT120" s="124">
        <f t="shared" si="98"/>
        <v>0</v>
      </c>
      <c r="BU120" s="124">
        <f>IF(T120&lt;&gt;"",(COUNTIF(T120,"=2")+COUNTIF(T120,"=1,2")+COUNTIF(T120,"*,2")+COUNTIF(T120,"2,*")+COUNTIF(T120,"=2,3")),0)</f>
        <v>0</v>
      </c>
      <c r="BV120" s="125">
        <f>IF(V120&lt;&gt;"",(COUNTIF(V120,"=2")+COUNTIF(V120,"=1,2")+COUNTIF(V120,"*,2")+COUNTIF(V120,"2,*")+COUNTIF(V120,"=2,3")),0)</f>
        <v>0</v>
      </c>
      <c r="BW120" s="120">
        <f t="shared" si="91"/>
        <v>0</v>
      </c>
      <c r="BX120" s="121">
        <f t="shared" si="101"/>
        <v>0</v>
      </c>
      <c r="BY120" s="121">
        <f t="shared" si="102"/>
        <v>0</v>
      </c>
      <c r="BZ120" s="122">
        <f t="shared" si="103"/>
        <v>0</v>
      </c>
      <c r="CA120" s="162">
        <f t="shared" si="92"/>
        <v>0</v>
      </c>
      <c r="CB120" s="162">
        <f t="shared" si="104"/>
        <v>0</v>
      </c>
      <c r="CC120" s="162">
        <f t="shared" si="105"/>
        <v>0</v>
      </c>
      <c r="CD120" s="162">
        <f>IF($V120&lt;&gt;"",(COUNTIF($V120,"=4")+COUNTIF($V120,"=4,5")+COUNTIF(V120,"*,4")+COUNTIF($V120,"4,*")+COUNTIF($V120,"=3,4")),0)</f>
        <v>0</v>
      </c>
      <c r="CE120" s="139">
        <f t="shared" si="107"/>
        <v>0</v>
      </c>
      <c r="CF120" s="139">
        <f t="shared" si="108"/>
        <v>0</v>
      </c>
      <c r="CG120" s="139">
        <f t="shared" si="109"/>
        <v>0</v>
      </c>
      <c r="CH120" s="139">
        <f>IF($V120&lt;&gt;"",(COUNTIF($V120,"=5")+COUNTIF($V120,"=5,6")+COUNTIF(V120,"*,5")+COUNTIF($V120,"5,*")+COUNTIF($V120,"=4,5")),0)</f>
        <v>0</v>
      </c>
      <c r="CI120" s="123">
        <f t="shared" si="111"/>
        <v>0</v>
      </c>
      <c r="CJ120" s="123">
        <f t="shared" si="112"/>
        <v>0</v>
      </c>
      <c r="CK120" s="123">
        <f t="shared" si="113"/>
        <v>0</v>
      </c>
      <c r="CL120" s="123">
        <f>IF($V120&lt;&gt;"",(COUNTIF($V120,"=6")+COUNTIF($V120,"=6,7")+COUNTIF(V120,"*,6")+COUNTIF($V120,"6,*")+COUNTIF($V120,"=5,6")),0)</f>
        <v>0</v>
      </c>
      <c r="CM120" s="158">
        <f t="shared" si="115"/>
        <v>0</v>
      </c>
      <c r="CN120" s="158">
        <f t="shared" si="116"/>
        <v>0</v>
      </c>
      <c r="CO120" s="158">
        <f t="shared" si="117"/>
        <v>0</v>
      </c>
      <c r="CP120" s="158">
        <f>IF($V120&lt;&gt;"",(COUNTIF($V120,"=7")+COUNTIF($V120,"=7,8")+COUNTIF(V120,"*,7")+COUNTIF($V120,"7,*")+COUNTIF($V120,"=6,7")),0)</f>
        <v>0</v>
      </c>
      <c r="CQ120" s="162">
        <f t="shared" si="119"/>
        <v>0</v>
      </c>
      <c r="CR120" s="162">
        <f t="shared" si="120"/>
        <v>1</v>
      </c>
      <c r="CS120" s="162">
        <f t="shared" si="121"/>
        <v>0</v>
      </c>
      <c r="CT120" s="165">
        <f t="shared" si="122"/>
        <v>0</v>
      </c>
      <c r="CU120" s="102">
        <f>SUM(BO120,BS120,BW120,CA120,CE120,CI120,CM120,CQ120)</f>
        <v>0</v>
      </c>
      <c r="CV120" s="96">
        <f>SUM(BP120,BT120,BX120,CB120,CF120,CJ120,CN120,CR120)</f>
        <v>1</v>
      </c>
      <c r="CW120" s="96">
        <f>SUM(BQ120,BU120,BY120,CC120,CG120,CK120,CO120,CS120)</f>
        <v>0</v>
      </c>
      <c r="CX120" s="96">
        <f>SUM(BR120,BV120,BZ120,CD120,CH120,CL120,CP120,CT120)</f>
        <v>0</v>
      </c>
      <c r="CY120" s="103">
        <f>SUM(CU120:CX120)</f>
        <v>1</v>
      </c>
      <c r="CZ120">
        <f>IF(CY120&lt;&gt;0,FLOOR(DA120/CY120,1),0)</f>
        <v>2</v>
      </c>
      <c r="DA120" s="104">
        <f t="shared" si="153"/>
        <v>2</v>
      </c>
      <c r="DB120" s="2">
        <f>IF(CV120=0,CZ120,CZ120+1)</f>
        <v>3</v>
      </c>
      <c r="DC120" s="2">
        <f>CZ120</f>
        <v>2</v>
      </c>
      <c r="DD120" s="2">
        <f>IF(CV120=0,CZ120,CZ120+1)</f>
        <v>3</v>
      </c>
      <c r="DE120" s="2">
        <f>IF(CV120=0,CZ120,CZ120+1)</f>
        <v>3</v>
      </c>
      <c r="DF120" s="105">
        <f>DB120*CU120+CV120*DC120+DD120*CW120+DE120*CX120</f>
        <v>2</v>
      </c>
      <c r="DG120" s="108">
        <f>DF120-DA120</f>
        <v>0</v>
      </c>
      <c r="DI120" s="2">
        <f>DB120*BO120+BP120*DC120+DD120*BQ120+BR120*DE120</f>
        <v>0</v>
      </c>
      <c r="DJ120" s="2">
        <f>$DB120*BS120+BT120*$DC120+$DD120*BU120+BV120*$DE120</f>
        <v>0</v>
      </c>
      <c r="DK120" s="2">
        <f>$DB120*BW120+BX120*$DC120+$DD120*BY120+BZ120*$DE120</f>
        <v>0</v>
      </c>
      <c r="DL120" s="2">
        <f>$DB120*CA120+CB120*$DC120+$DD120*CC120+CD120*$DE120</f>
        <v>0</v>
      </c>
      <c r="DM120" s="2">
        <f>$DB120*CE120+CF120*$DC120+$DD120*CG120+CH120*$DE120</f>
        <v>0</v>
      </c>
      <c r="DN120" s="2">
        <f>$DB120*CI120+CJ120*$DC120+$DD120*CK120+CL120*$DE120</f>
        <v>0</v>
      </c>
      <c r="DO120" s="2">
        <f>$DB120*CM120+CN120*$DC120+$DD120*CO120+CP120*$DE120</f>
        <v>0</v>
      </c>
      <c r="DP120" s="2">
        <f>$DB120*CQ120+CR120*$DC120+$DD120*CS120+CT120*$DE120</f>
        <v>2</v>
      </c>
    </row>
    <row r="121" spans="1:120" s="227" customFormat="1" ht="13.5" customHeight="1">
      <c r="A121" s="678" t="s">
        <v>392</v>
      </c>
      <c r="B121" s="679"/>
      <c r="C121" s="680" t="s">
        <v>394</v>
      </c>
      <c r="D121" s="680"/>
      <c r="E121" s="680"/>
      <c r="F121" s="680"/>
      <c r="G121" s="680"/>
      <c r="H121" s="680"/>
      <c r="I121" s="680"/>
      <c r="J121" s="680"/>
      <c r="K121" s="680"/>
      <c r="L121" s="680"/>
      <c r="M121" s="680"/>
      <c r="N121" s="680"/>
      <c r="O121" s="681"/>
      <c r="P121" s="678"/>
      <c r="Q121" s="679"/>
      <c r="R121" s="679">
        <v>7</v>
      </c>
      <c r="S121" s="679"/>
      <c r="T121" s="679"/>
      <c r="U121" s="679"/>
      <c r="V121" s="679"/>
      <c r="W121" s="682"/>
      <c r="X121" s="683">
        <v>2</v>
      </c>
      <c r="Y121" s="684"/>
      <c r="Z121" s="685">
        <f t="shared" si="149"/>
        <v>72</v>
      </c>
      <c r="AA121" s="685"/>
      <c r="AB121" s="685"/>
      <c r="AC121" s="686">
        <f t="shared" si="150"/>
        <v>30</v>
      </c>
      <c r="AD121" s="686"/>
      <c r="AE121" s="687"/>
      <c r="AF121" s="678">
        <v>16</v>
      </c>
      <c r="AG121" s="679"/>
      <c r="AH121" s="679">
        <v>14</v>
      </c>
      <c r="AI121" s="679"/>
      <c r="AJ121" s="686"/>
      <c r="AK121" s="686"/>
      <c r="AL121" s="688">
        <f t="shared" si="151"/>
        <v>42</v>
      </c>
      <c r="AM121" s="689"/>
      <c r="AN121" s="690"/>
      <c r="AO121" s="691"/>
      <c r="AP121" s="692"/>
      <c r="AQ121" s="693"/>
      <c r="AR121" s="691"/>
      <c r="AS121" s="692"/>
      <c r="AT121" s="693"/>
      <c r="AU121" s="691"/>
      <c r="AV121" s="692"/>
      <c r="AW121" s="693"/>
      <c r="AX121" s="691"/>
      <c r="AY121" s="691"/>
      <c r="AZ121" s="693"/>
      <c r="BA121" s="691"/>
      <c r="BB121" s="692"/>
      <c r="BC121" s="694"/>
      <c r="BD121" s="695"/>
      <c r="BE121" s="696"/>
      <c r="BF121" s="697">
        <v>1</v>
      </c>
      <c r="BG121" s="698">
        <v>1</v>
      </c>
      <c r="BH121" s="699">
        <v>0</v>
      </c>
      <c r="BI121" s="698"/>
      <c r="BJ121" s="698"/>
      <c r="BK121" s="700"/>
      <c r="BM121" s="228">
        <f t="shared" si="147"/>
        <v>53.333333333333336</v>
      </c>
      <c r="BO121" s="229">
        <f aca="true" t="shared" si="164" ref="BO121:BO129">IF(P121&lt;&gt;"",(COUNTIF(P121,"=1")+COUNTIF(P121,"=1,2")+COUNTIF(P121,"*,1")+COUNTIF(P121,"1,*")),0)</f>
        <v>0</v>
      </c>
      <c r="BP121" s="230">
        <f t="shared" si="155"/>
        <v>0</v>
      </c>
      <c r="BQ121" s="230">
        <f t="shared" si="156"/>
        <v>0</v>
      </c>
      <c r="BR121" s="231">
        <f t="shared" si="157"/>
        <v>0</v>
      </c>
      <c r="BS121" s="229">
        <f t="shared" si="90"/>
        <v>0</v>
      </c>
      <c r="BT121" s="230">
        <f t="shared" si="98"/>
        <v>0</v>
      </c>
      <c r="BU121" s="230">
        <f t="shared" si="158"/>
        <v>0</v>
      </c>
      <c r="BV121" s="231">
        <f t="shared" si="159"/>
        <v>0</v>
      </c>
      <c r="BW121" s="229">
        <f t="shared" si="91"/>
        <v>0</v>
      </c>
      <c r="BX121" s="230">
        <f t="shared" si="101"/>
        <v>0</v>
      </c>
      <c r="BY121" s="230">
        <f t="shared" si="102"/>
        <v>0</v>
      </c>
      <c r="BZ121" s="231">
        <f t="shared" si="103"/>
        <v>0</v>
      </c>
      <c r="CA121" s="229">
        <f t="shared" si="92"/>
        <v>0</v>
      </c>
      <c r="CB121" s="229">
        <f t="shared" si="104"/>
        <v>0</v>
      </c>
      <c r="CC121" s="229">
        <f t="shared" si="105"/>
        <v>0</v>
      </c>
      <c r="CD121" s="229">
        <f t="shared" si="160"/>
        <v>0</v>
      </c>
      <c r="CE121" s="229">
        <f t="shared" si="107"/>
        <v>0</v>
      </c>
      <c r="CF121" s="229">
        <f t="shared" si="108"/>
        <v>0</v>
      </c>
      <c r="CG121" s="229">
        <f t="shared" si="109"/>
        <v>0</v>
      </c>
      <c r="CH121" s="229">
        <f t="shared" si="161"/>
        <v>0</v>
      </c>
      <c r="CI121" s="229">
        <f t="shared" si="111"/>
        <v>0</v>
      </c>
      <c r="CJ121" s="229">
        <f t="shared" si="112"/>
        <v>0</v>
      </c>
      <c r="CK121" s="229">
        <f t="shared" si="113"/>
        <v>0</v>
      </c>
      <c r="CL121" s="229">
        <f t="shared" si="162"/>
        <v>0</v>
      </c>
      <c r="CM121" s="229">
        <f t="shared" si="115"/>
        <v>0</v>
      </c>
      <c r="CN121" s="229">
        <f t="shared" si="116"/>
        <v>1</v>
      </c>
      <c r="CO121" s="229">
        <f t="shared" si="117"/>
        <v>0</v>
      </c>
      <c r="CP121" s="229">
        <f t="shared" si="163"/>
        <v>0</v>
      </c>
      <c r="CQ121" s="229">
        <f t="shared" si="119"/>
        <v>0</v>
      </c>
      <c r="CR121" s="229">
        <f t="shared" si="120"/>
        <v>0</v>
      </c>
      <c r="CS121" s="229">
        <f t="shared" si="121"/>
        <v>0</v>
      </c>
      <c r="CT121" s="232">
        <f t="shared" si="122"/>
        <v>0</v>
      </c>
      <c r="CU121" s="233">
        <f t="shared" si="123"/>
        <v>0</v>
      </c>
      <c r="CV121" s="234">
        <f t="shared" si="124"/>
        <v>1</v>
      </c>
      <c r="CW121" s="234">
        <f t="shared" si="125"/>
        <v>0</v>
      </c>
      <c r="CX121" s="234">
        <f t="shared" si="126"/>
        <v>0</v>
      </c>
      <c r="CY121" s="235">
        <f t="shared" si="152"/>
        <v>1</v>
      </c>
      <c r="CZ121" s="227">
        <f t="shared" si="128"/>
        <v>2</v>
      </c>
      <c r="DA121" s="227">
        <f t="shared" si="153"/>
        <v>2</v>
      </c>
      <c r="DB121" s="236">
        <f t="shared" si="130"/>
        <v>3</v>
      </c>
      <c r="DC121" s="236">
        <f t="shared" si="154"/>
        <v>2</v>
      </c>
      <c r="DD121" s="236">
        <f t="shared" si="132"/>
        <v>3</v>
      </c>
      <c r="DE121" s="236">
        <f t="shared" si="133"/>
        <v>3</v>
      </c>
      <c r="DF121" s="236">
        <f t="shared" si="134"/>
        <v>2</v>
      </c>
      <c r="DG121" s="236">
        <f t="shared" si="135"/>
        <v>0</v>
      </c>
      <c r="DI121" s="236">
        <f t="shared" si="136"/>
        <v>0</v>
      </c>
      <c r="DJ121" s="236">
        <f t="shared" si="137"/>
        <v>0</v>
      </c>
      <c r="DK121" s="236">
        <f t="shared" si="138"/>
        <v>0</v>
      </c>
      <c r="DL121" s="236">
        <f t="shared" si="139"/>
        <v>0</v>
      </c>
      <c r="DM121" s="236">
        <f t="shared" si="140"/>
        <v>0</v>
      </c>
      <c r="DN121" s="236">
        <f t="shared" si="141"/>
        <v>0</v>
      </c>
      <c r="DO121" s="236">
        <f t="shared" si="142"/>
        <v>2</v>
      </c>
      <c r="DP121" s="236">
        <f t="shared" si="143"/>
        <v>0</v>
      </c>
    </row>
    <row r="122" spans="1:120" s="227" customFormat="1" ht="24.75" customHeight="1">
      <c r="A122" s="678" t="s">
        <v>393</v>
      </c>
      <c r="B122" s="679"/>
      <c r="C122" s="680" t="s">
        <v>395</v>
      </c>
      <c r="D122" s="680"/>
      <c r="E122" s="680"/>
      <c r="F122" s="680"/>
      <c r="G122" s="680"/>
      <c r="H122" s="680"/>
      <c r="I122" s="680"/>
      <c r="J122" s="680"/>
      <c r="K122" s="680"/>
      <c r="L122" s="680"/>
      <c r="M122" s="680"/>
      <c r="N122" s="680"/>
      <c r="O122" s="681"/>
      <c r="P122" s="678"/>
      <c r="Q122" s="679"/>
      <c r="R122" s="679">
        <v>7</v>
      </c>
      <c r="S122" s="679"/>
      <c r="T122" s="679"/>
      <c r="U122" s="679"/>
      <c r="V122" s="679"/>
      <c r="W122" s="682"/>
      <c r="X122" s="683">
        <v>2</v>
      </c>
      <c r="Y122" s="684"/>
      <c r="Z122" s="685">
        <f>X122*36</f>
        <v>72</v>
      </c>
      <c r="AA122" s="685"/>
      <c r="AB122" s="685"/>
      <c r="AC122" s="686">
        <f>AF122+AH122+AJ122</f>
        <v>30</v>
      </c>
      <c r="AD122" s="686"/>
      <c r="AE122" s="687"/>
      <c r="AF122" s="678">
        <v>16</v>
      </c>
      <c r="AG122" s="679"/>
      <c r="AH122" s="679"/>
      <c r="AI122" s="679"/>
      <c r="AJ122" s="686">
        <v>14</v>
      </c>
      <c r="AK122" s="686"/>
      <c r="AL122" s="688">
        <f>Z122-AC122</f>
        <v>42</v>
      </c>
      <c r="AM122" s="689"/>
      <c r="AN122" s="690"/>
      <c r="AO122" s="691"/>
      <c r="AP122" s="692"/>
      <c r="AQ122" s="693"/>
      <c r="AR122" s="691"/>
      <c r="AS122" s="692"/>
      <c r="AT122" s="693"/>
      <c r="AU122" s="691"/>
      <c r="AV122" s="692"/>
      <c r="AW122" s="693"/>
      <c r="AX122" s="691"/>
      <c r="AY122" s="691"/>
      <c r="AZ122" s="693"/>
      <c r="BA122" s="691"/>
      <c r="BB122" s="692"/>
      <c r="BC122" s="694"/>
      <c r="BD122" s="695"/>
      <c r="BE122" s="696"/>
      <c r="BF122" s="697">
        <v>1</v>
      </c>
      <c r="BG122" s="698">
        <v>0</v>
      </c>
      <c r="BH122" s="699">
        <v>1</v>
      </c>
      <c r="BI122" s="698"/>
      <c r="BJ122" s="698"/>
      <c r="BK122" s="700"/>
      <c r="BM122" s="228">
        <f>AF122/AC122*100</f>
        <v>53.333333333333336</v>
      </c>
      <c r="BO122" s="229">
        <f>IF(P122&lt;&gt;"",(COUNTIF(P122,"=1")+COUNTIF(P122,"=1,2")+COUNTIF(P122,"*,1")+COUNTIF(P122,"1,*")),0)</f>
        <v>0</v>
      </c>
      <c r="BP122" s="230">
        <f>IF(R122&lt;&gt;"",(COUNTIF(R122,"=1")+COUNTIF(R122,"=1,2")+COUNTIF(R122,"*,1")+COUNTIF(R122,"1,*")),0)</f>
        <v>0</v>
      </c>
      <c r="BQ122" s="230">
        <f>IF(T122&lt;&gt;"",(COUNTIF(T122,"=1")+COUNTIF(T122,"=1,2")+COUNTIF(T122,"*,1")+COUNTIF(T122,"1,*")),0)</f>
        <v>0</v>
      </c>
      <c r="BR122" s="231">
        <f>IF(V122&lt;&gt;"",(COUNTIF(V122,"=1")+COUNTIF(V122,"=1,2")+COUNTIF(V122,"*,1")+COUNTIF(V122,"1,*")),0)</f>
        <v>0</v>
      </c>
      <c r="BS122" s="229">
        <f t="shared" si="90"/>
        <v>0</v>
      </c>
      <c r="BT122" s="230">
        <f t="shared" si="98"/>
        <v>0</v>
      </c>
      <c r="BU122" s="230">
        <f>IF(T122&lt;&gt;"",(COUNTIF(T122,"=2")+COUNTIF(T122,"=1,2")+COUNTIF(T122,"*,2")+COUNTIF(T122,"2,*")+COUNTIF(T122,"=2,3")),0)</f>
        <v>0</v>
      </c>
      <c r="BV122" s="231">
        <f>IF(V122&lt;&gt;"",(COUNTIF(V122,"=2")+COUNTIF(V122,"=1,2")+COUNTIF(V122,"*,2")+COUNTIF(V122,"2,*")+COUNTIF(V122,"=2,3")),0)</f>
        <v>0</v>
      </c>
      <c r="BW122" s="229">
        <f t="shared" si="91"/>
        <v>0</v>
      </c>
      <c r="BX122" s="230">
        <f t="shared" si="101"/>
        <v>0</v>
      </c>
      <c r="BY122" s="230">
        <f t="shared" si="102"/>
        <v>0</v>
      </c>
      <c r="BZ122" s="231">
        <f t="shared" si="103"/>
        <v>0</v>
      </c>
      <c r="CA122" s="229">
        <f t="shared" si="92"/>
        <v>0</v>
      </c>
      <c r="CB122" s="229">
        <f t="shared" si="104"/>
        <v>0</v>
      </c>
      <c r="CC122" s="229">
        <f t="shared" si="105"/>
        <v>0</v>
      </c>
      <c r="CD122" s="229">
        <f>IF($V122&lt;&gt;"",(COUNTIF($V122,"=4")+COUNTIF($V122,"=4,5")+COUNTIF(V122,"*,4")+COUNTIF($V122,"4,*")+COUNTIF($V122,"=3,4")),0)</f>
        <v>0</v>
      </c>
      <c r="CE122" s="229">
        <f t="shared" si="107"/>
        <v>0</v>
      </c>
      <c r="CF122" s="229">
        <f t="shared" si="108"/>
        <v>0</v>
      </c>
      <c r="CG122" s="229">
        <f t="shared" si="109"/>
        <v>0</v>
      </c>
      <c r="CH122" s="229">
        <f>IF($V122&lt;&gt;"",(COUNTIF($V122,"=5")+COUNTIF($V122,"=5,6")+COUNTIF(V122,"*,5")+COUNTIF($V122,"5,*")+COUNTIF($V122,"=4,5")),0)</f>
        <v>0</v>
      </c>
      <c r="CI122" s="229">
        <f t="shared" si="111"/>
        <v>0</v>
      </c>
      <c r="CJ122" s="229">
        <f t="shared" si="112"/>
        <v>0</v>
      </c>
      <c r="CK122" s="229">
        <f t="shared" si="113"/>
        <v>0</v>
      </c>
      <c r="CL122" s="229">
        <f>IF($V122&lt;&gt;"",(COUNTIF($V122,"=6")+COUNTIF($V122,"=6,7")+COUNTIF(V122,"*,6")+COUNTIF($V122,"6,*")+COUNTIF($V122,"=5,6")),0)</f>
        <v>0</v>
      </c>
      <c r="CM122" s="229">
        <f t="shared" si="115"/>
        <v>0</v>
      </c>
      <c r="CN122" s="238">
        <v>0</v>
      </c>
      <c r="CO122" s="229">
        <f t="shared" si="117"/>
        <v>0</v>
      </c>
      <c r="CP122" s="229">
        <f>IF($V122&lt;&gt;"",(COUNTIF($V122,"=7")+COUNTIF($V122,"=7,8")+COUNTIF(V122,"*,7")+COUNTIF($V122,"7,*")+COUNTIF($V122,"=6,7")),0)</f>
        <v>0</v>
      </c>
      <c r="CQ122" s="229">
        <f t="shared" si="119"/>
        <v>0</v>
      </c>
      <c r="CR122" s="229">
        <f t="shared" si="120"/>
        <v>0</v>
      </c>
      <c r="CS122" s="229">
        <f t="shared" si="121"/>
        <v>0</v>
      </c>
      <c r="CT122" s="232">
        <f t="shared" si="122"/>
        <v>0</v>
      </c>
      <c r="CU122" s="233">
        <f>SUM(BO122,BS122,BW122,CA122,CE122,CI122,CM122,CQ122)</f>
        <v>0</v>
      </c>
      <c r="CV122" s="234">
        <f>SUM(BP122,BT122,BX122,CB122,CF122,CJ122,CN122,CR122)</f>
        <v>0</v>
      </c>
      <c r="CW122" s="234">
        <f>SUM(BQ122,BU122,BY122,CC122,CG122,CK122,CO122,CS122)</f>
        <v>0</v>
      </c>
      <c r="CX122" s="234">
        <f>SUM(BR122,BV122,BZ122,CD122,CH122,CL122,CP122,CT122)</f>
        <v>0</v>
      </c>
      <c r="CY122" s="235">
        <f>SUM(CU122:CX122)</f>
        <v>0</v>
      </c>
      <c r="CZ122" s="227">
        <f>IF(CY122&lt;&gt;0,FLOOR(DA122/CY122,1),0)</f>
        <v>0</v>
      </c>
      <c r="DA122" s="227">
        <f>X122</f>
        <v>2</v>
      </c>
      <c r="DB122" s="236">
        <f>IF(CV122=0,CZ122,CZ122+1)</f>
        <v>0</v>
      </c>
      <c r="DC122" s="236">
        <f>CZ122</f>
        <v>0</v>
      </c>
      <c r="DD122" s="236">
        <f>IF(CV122=0,CZ122,CZ122+1)</f>
        <v>0</v>
      </c>
      <c r="DE122" s="236">
        <f>IF(CV122=0,CZ122,CZ122+1)</f>
        <v>0</v>
      </c>
      <c r="DF122" s="236">
        <f>DB122*CU122+CV122*DC122+DD122*CW122+DE122*CX122</f>
        <v>0</v>
      </c>
      <c r="DG122" s="236">
        <f>DF122-DA122</f>
        <v>-2</v>
      </c>
      <c r="DI122" s="236">
        <f>DB122*BO122+BP122*DC122+DD122*BQ122+BR122*DE122</f>
        <v>0</v>
      </c>
      <c r="DJ122" s="236">
        <f>$DB122*BS122+BT122*$DC122+$DD122*BU122+BV122*$DE122</f>
        <v>0</v>
      </c>
      <c r="DK122" s="236">
        <f>$DB122*BW122+BX122*$DC122+$DD122*BY122+BZ122*$DE122</f>
        <v>0</v>
      </c>
      <c r="DL122" s="236">
        <f>$DB122*CA122+CB122*$DC122+$DD122*CC122+CD122*$DE122</f>
        <v>0</v>
      </c>
      <c r="DM122" s="236">
        <f>$DB122*CE122+CF122*$DC122+$DD122*CG122+CH122*$DE122</f>
        <v>0</v>
      </c>
      <c r="DN122" s="236">
        <f>$DB122*CI122+CJ122*$DC122+$DD122*CK122+CL122*$DE122</f>
        <v>0</v>
      </c>
      <c r="DO122" s="236">
        <f>$DB122*CM122+CN122*$DC122+$DD122*CO122+CP122*$DE122</f>
        <v>0</v>
      </c>
      <c r="DP122" s="236">
        <f>$DB122*CQ122+CR122*$DC122+$DD122*CS122+CT122*$DE122</f>
        <v>0</v>
      </c>
    </row>
    <row r="123" spans="1:120" ht="12.75" customHeight="1">
      <c r="A123" s="212" t="s">
        <v>117</v>
      </c>
      <c r="B123" s="206"/>
      <c r="C123" s="204" t="s">
        <v>118</v>
      </c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195"/>
      <c r="P123" s="213"/>
      <c r="Q123" s="214"/>
      <c r="R123" s="196" t="s">
        <v>387</v>
      </c>
      <c r="S123" s="197"/>
      <c r="T123" s="215"/>
      <c r="U123" s="214"/>
      <c r="V123" s="215"/>
      <c r="W123" s="201"/>
      <c r="X123" s="212">
        <v>2</v>
      </c>
      <c r="Y123" s="206"/>
      <c r="Z123" s="178">
        <v>72</v>
      </c>
      <c r="AA123" s="208" t="s">
        <v>296</v>
      </c>
      <c r="AB123" s="206"/>
      <c r="AC123" s="82">
        <v>72</v>
      </c>
      <c r="AD123" s="241" t="s">
        <v>296</v>
      </c>
      <c r="AE123" s="201"/>
      <c r="AF123" s="213"/>
      <c r="AG123" s="214"/>
      <c r="AH123" s="215"/>
      <c r="AI123" s="214"/>
      <c r="AJ123" s="82">
        <v>72</v>
      </c>
      <c r="AK123" s="171" t="s">
        <v>296</v>
      </c>
      <c r="AL123" s="215"/>
      <c r="AM123" s="201"/>
      <c r="AN123" s="172"/>
      <c r="AO123" s="168">
        <v>0</v>
      </c>
      <c r="AP123" s="171" t="s">
        <v>294</v>
      </c>
      <c r="AQ123" s="82"/>
      <c r="AR123" s="168">
        <v>0</v>
      </c>
      <c r="AS123" s="171" t="s">
        <v>294</v>
      </c>
      <c r="AT123" s="82"/>
      <c r="AU123" s="168">
        <v>0</v>
      </c>
      <c r="AV123" s="171" t="s">
        <v>294</v>
      </c>
      <c r="AW123" s="82"/>
      <c r="AX123" s="168">
        <v>0</v>
      </c>
      <c r="AY123" s="171" t="s">
        <v>294</v>
      </c>
      <c r="AZ123" s="82"/>
      <c r="BA123" s="168">
        <v>0</v>
      </c>
      <c r="BB123" s="171" t="s">
        <v>294</v>
      </c>
      <c r="BC123" s="82"/>
      <c r="BD123" s="168">
        <v>0</v>
      </c>
      <c r="BE123" s="171" t="s">
        <v>294</v>
      </c>
      <c r="BF123" s="72"/>
      <c r="BG123" s="72"/>
      <c r="BH123" s="72"/>
      <c r="BI123" s="48"/>
      <c r="BJ123" s="72"/>
      <c r="BK123" s="73"/>
      <c r="BN123">
        <f t="shared" si="89"/>
        <v>100</v>
      </c>
      <c r="BO123" s="112">
        <f t="shared" si="164"/>
        <v>0</v>
      </c>
      <c r="BP123" s="113">
        <f t="shared" si="155"/>
        <v>0</v>
      </c>
      <c r="BQ123" s="113">
        <f t="shared" si="156"/>
        <v>0</v>
      </c>
      <c r="BR123" s="114">
        <f t="shared" si="157"/>
        <v>0</v>
      </c>
      <c r="BS123" s="112">
        <f aca="true" t="shared" si="165" ref="BS123:BS129">IF(P123&lt;&gt;"",(COUNTIF(P123,"=2")+COUNTIF(P123,"=1,2")+COUNTIF(P123,"*,2")+COUNTIF(P123,"2,*")+COUNTIF(P123,"=2,3")),0)</f>
        <v>0</v>
      </c>
      <c r="BT123" s="113">
        <f>IF($R123&lt;&gt;"",(COUNTIF($R123,"=2")+COUNTIF($R123,"=1,2")+COUNTIF($R123,"2,6")+COUNTIF($R123,"2,*")+COUNTIF($R123,"=2,3")),0)</f>
        <v>0</v>
      </c>
      <c r="BU123" s="113">
        <f t="shared" si="158"/>
        <v>0</v>
      </c>
      <c r="BV123" s="114">
        <f t="shared" si="159"/>
        <v>0</v>
      </c>
      <c r="BW123" s="112">
        <f aca="true" t="shared" si="166" ref="BW123:BW129">IF($P123&lt;&gt;"",(COUNTIF($P123,"=3")+COUNTIF($P123,"=3,4")+COUNTIF($P123,"*,3")+COUNTIF($P123,"3,*")+COUNTIF($P123,"=2,3")),0)</f>
        <v>0</v>
      </c>
      <c r="BX123" s="113">
        <f t="shared" si="101"/>
        <v>0</v>
      </c>
      <c r="BY123" s="113">
        <f t="shared" si="102"/>
        <v>0</v>
      </c>
      <c r="BZ123" s="114">
        <f t="shared" si="103"/>
        <v>0</v>
      </c>
      <c r="CA123" s="112">
        <f aca="true" t="shared" si="167" ref="CA123:CA129">IF($P123&lt;&gt;"",(COUNTIF($P123,"=4")+COUNTIF($P123,"=4,5")+COUNTIF($P123,"*,4")+COUNTIF($P123,"4,*")+COUNTIF($P123,"=3,4")),0)</f>
        <v>0</v>
      </c>
      <c r="CB123" s="112">
        <f t="shared" si="104"/>
        <v>0</v>
      </c>
      <c r="CC123" s="112">
        <f t="shared" si="105"/>
        <v>0</v>
      </c>
      <c r="CD123" s="112">
        <f t="shared" si="160"/>
        <v>0</v>
      </c>
      <c r="CE123" s="112">
        <f t="shared" si="107"/>
        <v>0</v>
      </c>
      <c r="CF123" s="112">
        <f t="shared" si="108"/>
        <v>0</v>
      </c>
      <c r="CG123" s="112">
        <f t="shared" si="109"/>
        <v>0</v>
      </c>
      <c r="CH123" s="112">
        <f t="shared" si="161"/>
        <v>0</v>
      </c>
      <c r="CI123" s="112">
        <f t="shared" si="111"/>
        <v>0</v>
      </c>
      <c r="CJ123" s="112">
        <f>IF($R123&lt;&gt;"",(COUNTIF($R123,"=6")+COUNTIF($R123,"=6,7")+COUNTIF($R123,"2,6")+COUNTIF($R123,"6,*")+COUNTIF($R123,"=5,6")),0)</f>
        <v>0</v>
      </c>
      <c r="CK123" s="112">
        <f t="shared" si="113"/>
        <v>0</v>
      </c>
      <c r="CL123" s="112">
        <f t="shared" si="162"/>
        <v>0</v>
      </c>
      <c r="CM123" s="112">
        <f t="shared" si="115"/>
        <v>0</v>
      </c>
      <c r="CN123" s="112">
        <f t="shared" si="116"/>
        <v>0</v>
      </c>
      <c r="CO123" s="112">
        <f t="shared" si="117"/>
        <v>0</v>
      </c>
      <c r="CP123" s="112">
        <f t="shared" si="163"/>
        <v>0</v>
      </c>
      <c r="CQ123" s="112">
        <f t="shared" si="119"/>
        <v>0</v>
      </c>
      <c r="CR123" s="112">
        <f t="shared" si="120"/>
        <v>0</v>
      </c>
      <c r="CS123" s="112">
        <f t="shared" si="121"/>
        <v>0</v>
      </c>
      <c r="CT123" s="115">
        <f t="shared" si="122"/>
        <v>0</v>
      </c>
      <c r="CU123" s="116">
        <f t="shared" si="123"/>
        <v>0</v>
      </c>
      <c r="CV123" s="117">
        <f t="shared" si="124"/>
        <v>0</v>
      </c>
      <c r="CW123" s="117">
        <f t="shared" si="125"/>
        <v>0</v>
      </c>
      <c r="CX123" s="117">
        <f t="shared" si="126"/>
        <v>0</v>
      </c>
      <c r="CY123" s="118">
        <f t="shared" si="152"/>
        <v>0</v>
      </c>
      <c r="CZ123" s="119">
        <f t="shared" si="128"/>
        <v>0</v>
      </c>
      <c r="DA123" s="119">
        <f>X123</f>
        <v>2</v>
      </c>
      <c r="DB123" s="166">
        <f t="shared" si="130"/>
        <v>0</v>
      </c>
      <c r="DC123" s="166">
        <f t="shared" si="154"/>
        <v>0</v>
      </c>
      <c r="DD123" s="166">
        <f t="shared" si="132"/>
        <v>0</v>
      </c>
      <c r="DE123" s="166">
        <f t="shared" si="133"/>
        <v>0</v>
      </c>
      <c r="DF123" s="166">
        <f t="shared" si="134"/>
        <v>0</v>
      </c>
      <c r="DG123" s="166">
        <f t="shared" si="135"/>
        <v>-2</v>
      </c>
      <c r="DH123" s="119"/>
      <c r="DI123" s="183">
        <v>0</v>
      </c>
      <c r="DJ123" s="183">
        <v>1</v>
      </c>
      <c r="DK123" s="183">
        <v>0</v>
      </c>
      <c r="DL123" s="183">
        <v>0</v>
      </c>
      <c r="DM123" s="183">
        <v>0</v>
      </c>
      <c r="DN123" s="183">
        <v>1</v>
      </c>
      <c r="DO123" s="183">
        <v>0</v>
      </c>
      <c r="DP123" s="183">
        <v>0</v>
      </c>
    </row>
    <row r="124" spans="1:120" ht="27" customHeight="1">
      <c r="A124" s="198" t="s">
        <v>119</v>
      </c>
      <c r="B124" s="199"/>
      <c r="C124" s="200" t="s">
        <v>120</v>
      </c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4"/>
      <c r="P124" s="207"/>
      <c r="Q124" s="216"/>
      <c r="R124" s="216"/>
      <c r="S124" s="216"/>
      <c r="T124" s="216"/>
      <c r="U124" s="216"/>
      <c r="V124" s="216"/>
      <c r="W124" s="289"/>
      <c r="X124" s="429">
        <f>SUM(X125:Y128)</f>
        <v>12</v>
      </c>
      <c r="Y124" s="430"/>
      <c r="Z124" s="431">
        <f>SUM(Z125:AB128)</f>
        <v>432</v>
      </c>
      <c r="AA124" s="431"/>
      <c r="AB124" s="431"/>
      <c r="AC124" s="209"/>
      <c r="AD124" s="209"/>
      <c r="AE124" s="210"/>
      <c r="AF124" s="207"/>
      <c r="AG124" s="216"/>
      <c r="AH124" s="216"/>
      <c r="AI124" s="216"/>
      <c r="AJ124" s="209"/>
      <c r="AK124" s="209"/>
      <c r="AL124" s="216"/>
      <c r="AM124" s="215"/>
      <c r="AN124" s="428"/>
      <c r="AO124" s="426"/>
      <c r="AP124" s="427"/>
      <c r="AQ124" s="425"/>
      <c r="AR124" s="426"/>
      <c r="AS124" s="427"/>
      <c r="AT124" s="425"/>
      <c r="AU124" s="426"/>
      <c r="AV124" s="427"/>
      <c r="AW124" s="425"/>
      <c r="AX124" s="426"/>
      <c r="AY124" s="427"/>
      <c r="AZ124" s="425"/>
      <c r="BA124" s="426"/>
      <c r="BB124" s="427"/>
      <c r="BC124" s="425"/>
      <c r="BD124" s="426"/>
      <c r="BE124" s="427"/>
      <c r="BF124" s="517"/>
      <c r="BG124" s="517"/>
      <c r="BH124" s="517"/>
      <c r="BI124" s="517"/>
      <c r="BJ124" s="518"/>
      <c r="BK124" s="519"/>
      <c r="BN124">
        <f t="shared" si="89"/>
        <v>0</v>
      </c>
      <c r="BO124" s="139">
        <f t="shared" si="164"/>
        <v>0</v>
      </c>
      <c r="BP124" s="140">
        <f t="shared" si="155"/>
        <v>0</v>
      </c>
      <c r="BQ124" s="140">
        <f t="shared" si="156"/>
        <v>0</v>
      </c>
      <c r="BR124" s="141">
        <f t="shared" si="157"/>
        <v>0</v>
      </c>
      <c r="BS124" s="123">
        <f t="shared" si="165"/>
        <v>0</v>
      </c>
      <c r="BT124" s="124">
        <f t="shared" si="98"/>
        <v>0</v>
      </c>
      <c r="BU124" s="124">
        <f t="shared" si="158"/>
        <v>0</v>
      </c>
      <c r="BV124" s="125">
        <f t="shared" si="159"/>
        <v>0</v>
      </c>
      <c r="BW124" s="120">
        <f t="shared" si="166"/>
        <v>0</v>
      </c>
      <c r="BX124" s="121">
        <f t="shared" si="101"/>
        <v>0</v>
      </c>
      <c r="BY124" s="121">
        <f t="shared" si="102"/>
        <v>0</v>
      </c>
      <c r="BZ124" s="122">
        <f t="shared" si="103"/>
        <v>0</v>
      </c>
      <c r="CA124" s="162">
        <f t="shared" si="167"/>
        <v>0</v>
      </c>
      <c r="CB124" s="162">
        <f t="shared" si="104"/>
        <v>0</v>
      </c>
      <c r="CC124" s="162">
        <f t="shared" si="105"/>
        <v>0</v>
      </c>
      <c r="CD124" s="162">
        <f t="shared" si="160"/>
        <v>0</v>
      </c>
      <c r="CE124" s="139">
        <f t="shared" si="107"/>
        <v>0</v>
      </c>
      <c r="CF124" s="139">
        <f t="shared" si="108"/>
        <v>0</v>
      </c>
      <c r="CG124" s="139">
        <f t="shared" si="109"/>
        <v>0</v>
      </c>
      <c r="CH124" s="139">
        <f t="shared" si="161"/>
        <v>0</v>
      </c>
      <c r="CI124" s="123">
        <f t="shared" si="111"/>
        <v>0</v>
      </c>
      <c r="CJ124" s="123">
        <f t="shared" si="112"/>
        <v>0</v>
      </c>
      <c r="CK124" s="123">
        <f t="shared" si="113"/>
        <v>0</v>
      </c>
      <c r="CL124" s="123">
        <f t="shared" si="162"/>
        <v>0</v>
      </c>
      <c r="CM124" s="158">
        <f t="shared" si="115"/>
        <v>0</v>
      </c>
      <c r="CN124" s="158">
        <f t="shared" si="116"/>
        <v>0</v>
      </c>
      <c r="CO124" s="158">
        <f t="shared" si="117"/>
        <v>0</v>
      </c>
      <c r="CP124" s="158">
        <f t="shared" si="163"/>
        <v>0</v>
      </c>
      <c r="CQ124" s="162">
        <f t="shared" si="119"/>
        <v>0</v>
      </c>
      <c r="CR124" s="162">
        <f t="shared" si="120"/>
        <v>0</v>
      </c>
      <c r="CS124" s="162">
        <f t="shared" si="121"/>
        <v>0</v>
      </c>
      <c r="CT124" s="165">
        <f t="shared" si="122"/>
        <v>0</v>
      </c>
      <c r="CU124" s="102">
        <f t="shared" si="123"/>
        <v>0</v>
      </c>
      <c r="CV124" s="96">
        <f t="shared" si="124"/>
        <v>0</v>
      </c>
      <c r="CW124" s="96">
        <f t="shared" si="125"/>
        <v>0</v>
      </c>
      <c r="CX124" s="96">
        <f t="shared" si="126"/>
        <v>0</v>
      </c>
      <c r="CY124" s="103"/>
      <c r="DA124" s="104"/>
      <c r="DB124" s="2">
        <f t="shared" si="130"/>
        <v>0</v>
      </c>
      <c r="DC124" s="2"/>
      <c r="DD124" s="2">
        <f t="shared" si="132"/>
        <v>0</v>
      </c>
      <c r="DE124" s="2">
        <f t="shared" si="133"/>
        <v>0</v>
      </c>
      <c r="DF124" s="105">
        <f t="shared" si="134"/>
        <v>0</v>
      </c>
      <c r="DG124" s="108">
        <f t="shared" si="135"/>
        <v>0</v>
      </c>
      <c r="DI124" s="2">
        <f t="shared" si="136"/>
        <v>0</v>
      </c>
      <c r="DJ124" s="2">
        <f t="shared" si="137"/>
        <v>0</v>
      </c>
      <c r="DK124" s="2">
        <f t="shared" si="138"/>
        <v>0</v>
      </c>
      <c r="DL124" s="2">
        <f t="shared" si="139"/>
        <v>0</v>
      </c>
      <c r="DM124" s="2">
        <f t="shared" si="140"/>
        <v>0</v>
      </c>
      <c r="DN124" s="2">
        <f t="shared" si="141"/>
        <v>0</v>
      </c>
      <c r="DO124" s="2">
        <f t="shared" si="142"/>
        <v>0</v>
      </c>
      <c r="DP124" s="2">
        <f t="shared" si="143"/>
        <v>0</v>
      </c>
    </row>
    <row r="125" spans="1:120" ht="14.25" customHeight="1">
      <c r="A125" s="211" t="s">
        <v>259</v>
      </c>
      <c r="B125" s="225"/>
      <c r="C125" s="264" t="s">
        <v>58</v>
      </c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4"/>
      <c r="O125" s="226"/>
      <c r="P125" s="211"/>
      <c r="Q125" s="225"/>
      <c r="R125" s="225">
        <v>2</v>
      </c>
      <c r="S125" s="225"/>
      <c r="T125" s="225"/>
      <c r="U125" s="225"/>
      <c r="V125" s="225"/>
      <c r="W125" s="261"/>
      <c r="X125" s="211">
        <v>3</v>
      </c>
      <c r="Y125" s="225"/>
      <c r="Z125" s="225">
        <f>X125*36</f>
        <v>108</v>
      </c>
      <c r="AA125" s="225"/>
      <c r="AB125" s="225"/>
      <c r="AC125" s="225"/>
      <c r="AD125" s="225"/>
      <c r="AE125" s="223"/>
      <c r="AF125" s="211"/>
      <c r="AG125" s="225"/>
      <c r="AH125" s="225"/>
      <c r="AI125" s="225"/>
      <c r="AJ125" s="225"/>
      <c r="AK125" s="225"/>
      <c r="AL125" s="225"/>
      <c r="AM125" s="223"/>
      <c r="AN125" s="34"/>
      <c r="AO125" s="32"/>
      <c r="AP125" s="24"/>
      <c r="AQ125" s="29"/>
      <c r="AR125" s="32"/>
      <c r="AS125" s="24"/>
      <c r="AT125" s="29"/>
      <c r="AU125" s="32"/>
      <c r="AV125" s="24"/>
      <c r="AW125" s="29"/>
      <c r="AX125" s="32"/>
      <c r="AY125" s="24"/>
      <c r="AZ125" s="29"/>
      <c r="BA125" s="32"/>
      <c r="BB125" s="24"/>
      <c r="BC125" s="29"/>
      <c r="BD125" s="32"/>
      <c r="BE125" s="24"/>
      <c r="BF125" s="29"/>
      <c r="BG125" s="32"/>
      <c r="BH125" s="24"/>
      <c r="BI125" s="29"/>
      <c r="BJ125" s="32"/>
      <c r="BK125" s="50"/>
      <c r="BN125">
        <f t="shared" si="89"/>
        <v>0</v>
      </c>
      <c r="BO125" s="139">
        <f>IF(P125&lt;&gt;"",(COUNTIF(P125,"=1")+COUNTIF(P125,"=1,2")+COUNTIF(P125,"*,1")+COUNTIF(P125,"1,*")),0)</f>
        <v>0</v>
      </c>
      <c r="BP125" s="140">
        <f>IF(R125&lt;&gt;"",(COUNTIF(R125,"=1")+COUNTIF(R125,"=1,2")+COUNTIF(R125,"*,1")+COUNTIF(R125,"1,*")),0)</f>
        <v>0</v>
      </c>
      <c r="BQ125" s="140">
        <f>IF(T125&lt;&gt;"",(COUNTIF(T125,"=1")+COUNTIF(T125,"=1,2")+COUNTIF(T125,"*,1")+COUNTIF(T125,"1,*")),0)</f>
        <v>0</v>
      </c>
      <c r="BR125" s="141">
        <f>IF(V125&lt;&gt;"",(COUNTIF(V125,"=1")+COUNTIF(V125,"=1,2")+COUNTIF(V125,"*,1")+COUNTIF(V125,"1,*")),0)</f>
        <v>0</v>
      </c>
      <c r="BS125" s="123">
        <f>IF(P125&lt;&gt;"",(COUNTIF(P125,"=2")+COUNTIF(P125,"=1,2")+COUNTIF(P125,"*,2")+COUNTIF(P125,"2,*")+COUNTIF(P125,"=2,3")),0)</f>
        <v>0</v>
      </c>
      <c r="BT125" s="124">
        <f t="shared" si="98"/>
        <v>1</v>
      </c>
      <c r="BU125" s="124">
        <f>IF(T125&lt;&gt;"",(COUNTIF(T125,"=2")+COUNTIF(T125,"=1,2")+COUNTIF(T125,"*,2")+COUNTIF(T125,"2,*")+COUNTIF(T125,"=2,3")),0)</f>
        <v>0</v>
      </c>
      <c r="BV125" s="125">
        <f>IF(V125&lt;&gt;"",(COUNTIF(V125,"=2")+COUNTIF(V125,"=1,2")+COUNTIF(V125,"*,2")+COUNTIF(V125,"2,*")+COUNTIF(V125,"=2,3")),0)</f>
        <v>0</v>
      </c>
      <c r="BW125" s="120">
        <f t="shared" si="166"/>
        <v>0</v>
      </c>
      <c r="BX125" s="121">
        <f t="shared" si="101"/>
        <v>0</v>
      </c>
      <c r="BY125" s="121">
        <f t="shared" si="102"/>
        <v>0</v>
      </c>
      <c r="BZ125" s="122">
        <f t="shared" si="103"/>
        <v>0</v>
      </c>
      <c r="CA125" s="162">
        <f t="shared" si="167"/>
        <v>0</v>
      </c>
      <c r="CB125" s="162">
        <f t="shared" si="104"/>
        <v>0</v>
      </c>
      <c r="CC125" s="162">
        <f t="shared" si="105"/>
        <v>0</v>
      </c>
      <c r="CD125" s="162">
        <f>IF($V125&lt;&gt;"",(COUNTIF($V125,"=4")+COUNTIF($V125,"=4,5")+COUNTIF(V125,"*,4")+COUNTIF($V125,"4,*")+COUNTIF($V125,"=3,4")),0)</f>
        <v>0</v>
      </c>
      <c r="CE125" s="139">
        <f t="shared" si="107"/>
        <v>0</v>
      </c>
      <c r="CF125" s="139">
        <f t="shared" si="108"/>
        <v>0</v>
      </c>
      <c r="CG125" s="139">
        <f t="shared" si="109"/>
        <v>0</v>
      </c>
      <c r="CH125" s="139">
        <f>IF($V125&lt;&gt;"",(COUNTIF($V125,"=5")+COUNTIF($V125,"=5,6")+COUNTIF(V125,"*,5")+COUNTIF($V125,"5,*")+COUNTIF($V125,"=4,5")),0)</f>
        <v>0</v>
      </c>
      <c r="CI125" s="123">
        <f t="shared" si="111"/>
        <v>0</v>
      </c>
      <c r="CJ125" s="123">
        <f t="shared" si="112"/>
        <v>0</v>
      </c>
      <c r="CK125" s="123">
        <f t="shared" si="113"/>
        <v>0</v>
      </c>
      <c r="CL125" s="123">
        <f>IF($V125&lt;&gt;"",(COUNTIF($V125,"=6")+COUNTIF($V125,"=6,7")+COUNTIF(V125,"*,6")+COUNTIF($V125,"6,*")+COUNTIF($V125,"=5,6")),0)</f>
        <v>0</v>
      </c>
      <c r="CM125" s="158">
        <f t="shared" si="115"/>
        <v>0</v>
      </c>
      <c r="CN125" s="158">
        <f t="shared" si="116"/>
        <v>0</v>
      </c>
      <c r="CO125" s="158">
        <f t="shared" si="117"/>
        <v>0</v>
      </c>
      <c r="CP125" s="158">
        <f>IF($V125&lt;&gt;"",(COUNTIF($V125,"=7")+COUNTIF($V125,"=7,8")+COUNTIF(V125,"*,7")+COUNTIF($V125,"7,*")+COUNTIF($V125,"=6,7")),0)</f>
        <v>0</v>
      </c>
      <c r="CQ125" s="162">
        <f t="shared" si="119"/>
        <v>0</v>
      </c>
      <c r="CR125" s="162">
        <f t="shared" si="120"/>
        <v>0</v>
      </c>
      <c r="CS125" s="162">
        <f t="shared" si="121"/>
        <v>0</v>
      </c>
      <c r="CT125" s="165">
        <f t="shared" si="122"/>
        <v>0</v>
      </c>
      <c r="CU125" s="102">
        <f aca="true" t="shared" si="168" ref="CU125:CX126">SUM(BO125,BS125,BW125,CA125,CE125,CI125,CM125,CQ125)</f>
        <v>0</v>
      </c>
      <c r="CV125" s="96">
        <f t="shared" si="168"/>
        <v>1</v>
      </c>
      <c r="CW125" s="96">
        <f t="shared" si="168"/>
        <v>0</v>
      </c>
      <c r="CX125" s="96">
        <f t="shared" si="168"/>
        <v>0</v>
      </c>
      <c r="CY125" s="103">
        <f aca="true" t="shared" si="169" ref="CY125:CY130">SUM(CU125:CX125)</f>
        <v>1</v>
      </c>
      <c r="CZ125">
        <f t="shared" si="128"/>
        <v>3</v>
      </c>
      <c r="DA125" s="104">
        <f>X125</f>
        <v>3</v>
      </c>
      <c r="DB125" s="2">
        <f t="shared" si="130"/>
        <v>4</v>
      </c>
      <c r="DC125" s="2">
        <f>CZ125</f>
        <v>3</v>
      </c>
      <c r="DD125" s="2">
        <f t="shared" si="132"/>
        <v>4</v>
      </c>
      <c r="DE125" s="2">
        <f t="shared" si="133"/>
        <v>4</v>
      </c>
      <c r="DF125" s="105">
        <f t="shared" si="134"/>
        <v>3</v>
      </c>
      <c r="DG125" s="108">
        <f t="shared" si="135"/>
        <v>0</v>
      </c>
      <c r="DI125" s="2">
        <f t="shared" si="136"/>
        <v>0</v>
      </c>
      <c r="DJ125" s="2">
        <f t="shared" si="137"/>
        <v>3</v>
      </c>
      <c r="DK125" s="2">
        <f t="shared" si="138"/>
        <v>0</v>
      </c>
      <c r="DL125" s="2">
        <f t="shared" si="139"/>
        <v>0</v>
      </c>
      <c r="DM125" s="2">
        <f t="shared" si="140"/>
        <v>0</v>
      </c>
      <c r="DN125" s="2">
        <f t="shared" si="141"/>
        <v>0</v>
      </c>
      <c r="DO125" s="2">
        <f t="shared" si="142"/>
        <v>0</v>
      </c>
      <c r="DP125" s="2">
        <f t="shared" si="143"/>
        <v>0</v>
      </c>
    </row>
    <row r="126" spans="1:120" ht="14.25" customHeight="1">
      <c r="A126" s="217" t="s">
        <v>295</v>
      </c>
      <c r="B126" s="218"/>
      <c r="C126" s="226" t="s">
        <v>59</v>
      </c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1"/>
      <c r="P126" s="217"/>
      <c r="Q126" s="218"/>
      <c r="R126" s="223">
        <v>6</v>
      </c>
      <c r="S126" s="219"/>
      <c r="T126" s="223"/>
      <c r="U126" s="219"/>
      <c r="V126" s="223"/>
      <c r="W126" s="220"/>
      <c r="X126" s="217">
        <v>6</v>
      </c>
      <c r="Y126" s="218"/>
      <c r="Z126" s="225">
        <f>X126*36</f>
        <v>216</v>
      </c>
      <c r="AA126" s="225"/>
      <c r="AB126" s="225"/>
      <c r="AC126" s="223"/>
      <c r="AD126" s="224"/>
      <c r="AE126" s="220"/>
      <c r="AF126" s="217"/>
      <c r="AG126" s="218"/>
      <c r="AH126" s="223"/>
      <c r="AI126" s="219"/>
      <c r="AJ126" s="223"/>
      <c r="AK126" s="219"/>
      <c r="AL126" s="223"/>
      <c r="AM126" s="224"/>
      <c r="AN126" s="34"/>
      <c r="AO126" s="32"/>
      <c r="AP126" s="24"/>
      <c r="AQ126" s="29"/>
      <c r="AR126" s="32"/>
      <c r="AS126" s="24"/>
      <c r="AT126" s="29"/>
      <c r="AU126" s="32"/>
      <c r="AV126" s="24"/>
      <c r="AW126" s="29"/>
      <c r="AX126" s="32"/>
      <c r="AY126" s="24"/>
      <c r="AZ126" s="29"/>
      <c r="BA126" s="32"/>
      <c r="BB126" s="24"/>
      <c r="BC126" s="29"/>
      <c r="BD126" s="32"/>
      <c r="BE126" s="24"/>
      <c r="BF126" s="29"/>
      <c r="BG126" s="32"/>
      <c r="BH126" s="24"/>
      <c r="BI126" s="29"/>
      <c r="BJ126" s="32"/>
      <c r="BK126" s="50"/>
      <c r="BO126" s="139">
        <f>IF(P126&lt;&gt;"",(COUNTIF(P126,"=1")+COUNTIF(P126,"=1,2")+COUNTIF(P126,"*,1")+COUNTIF(P126,"1,*")),0)</f>
        <v>0</v>
      </c>
      <c r="BP126" s="140">
        <f>IF(R126&lt;&gt;"",(COUNTIF(R126,"=1")+COUNTIF(R126,"=1,2")+COUNTIF(R126,"*,1")+COUNTIF(R126,"1,*")),0)</f>
        <v>0</v>
      </c>
      <c r="BQ126" s="140">
        <f>IF(T126&lt;&gt;"",(COUNTIF(T126,"=1")+COUNTIF(T126,"=1,2")+COUNTIF(T126,"*,1")+COUNTIF(T126,"1,*")),0)</f>
        <v>0</v>
      </c>
      <c r="BR126" s="141">
        <f>IF(V126&lt;&gt;"",(COUNTIF(V126,"=1")+COUNTIF(V126,"=1,2")+COUNTIF(V126,"*,1")+COUNTIF(V126,"1,*")),0)</f>
        <v>0</v>
      </c>
      <c r="BS126" s="123">
        <f>IF(P126&lt;&gt;"",(COUNTIF(P126,"=2")+COUNTIF(P126,"=1,2")+COUNTIF(P126,"*,2")+COUNTIF(P126,"2,*")+COUNTIF(P126,"=2,3")),0)</f>
        <v>0</v>
      </c>
      <c r="BT126" s="124">
        <f t="shared" si="98"/>
        <v>0</v>
      </c>
      <c r="BU126" s="124">
        <f>IF(T126&lt;&gt;"",(COUNTIF(T126,"=2")+COUNTIF(T126,"=1,2")+COUNTIF(T126,"*,2")+COUNTIF(T126,"2,*")+COUNTIF(T126,"=2,3")),0)</f>
        <v>0</v>
      </c>
      <c r="BV126" s="125">
        <f>IF(V126&lt;&gt;"",(COUNTIF(V126,"=2")+COUNTIF(V126,"=1,2")+COUNTIF(V126,"*,2")+COUNTIF(V126,"2,*")+COUNTIF(V126,"=2,3")),0)</f>
        <v>0</v>
      </c>
      <c r="BW126" s="120">
        <f t="shared" si="166"/>
        <v>0</v>
      </c>
      <c r="BX126" s="121">
        <f t="shared" si="101"/>
        <v>0</v>
      </c>
      <c r="BY126" s="121">
        <f t="shared" si="102"/>
        <v>0</v>
      </c>
      <c r="BZ126" s="122">
        <f t="shared" si="103"/>
        <v>0</v>
      </c>
      <c r="CA126" s="162">
        <f t="shared" si="167"/>
        <v>0</v>
      </c>
      <c r="CB126" s="162">
        <f t="shared" si="104"/>
        <v>0</v>
      </c>
      <c r="CC126" s="162">
        <f t="shared" si="105"/>
        <v>0</v>
      </c>
      <c r="CD126" s="162">
        <f>IF($V126&lt;&gt;"",(COUNTIF($V126,"=4")+COUNTIF($V126,"=4,5")+COUNTIF(V126,"*,4")+COUNTIF($V126,"4,*")+COUNTIF($V126,"=3,4")),0)</f>
        <v>0</v>
      </c>
      <c r="CE126" s="139">
        <f t="shared" si="107"/>
        <v>0</v>
      </c>
      <c r="CF126" s="139">
        <f t="shared" si="108"/>
        <v>0</v>
      </c>
      <c r="CG126" s="139">
        <f t="shared" si="109"/>
        <v>0</v>
      </c>
      <c r="CH126" s="139">
        <f>IF($V126&lt;&gt;"",(COUNTIF($V126,"=5")+COUNTIF($V126,"=5,6")+COUNTIF(V126,"*,5")+COUNTIF($V126,"5,*")+COUNTIF($V126,"=4,5")),0)</f>
        <v>0</v>
      </c>
      <c r="CI126" s="123">
        <f t="shared" si="111"/>
        <v>0</v>
      </c>
      <c r="CJ126" s="123">
        <f t="shared" si="112"/>
        <v>1</v>
      </c>
      <c r="CK126" s="123">
        <f t="shared" si="113"/>
        <v>0</v>
      </c>
      <c r="CL126" s="123">
        <f>IF($V126&lt;&gt;"",(COUNTIF($V126,"=6")+COUNTIF($V126,"=6,7")+COUNTIF(V126,"*,6")+COUNTIF($V126,"6,*")+COUNTIF($V126,"=5,6")),0)</f>
        <v>0</v>
      </c>
      <c r="CM126" s="158">
        <f t="shared" si="115"/>
        <v>0</v>
      </c>
      <c r="CN126" s="158">
        <f t="shared" si="116"/>
        <v>0</v>
      </c>
      <c r="CO126" s="158">
        <f t="shared" si="117"/>
        <v>0</v>
      </c>
      <c r="CP126" s="158">
        <f>IF($V126&lt;&gt;"",(COUNTIF($V126,"=7")+COUNTIF($V126,"=7,8")+COUNTIF(V126,"*,7")+COUNTIF($V126,"7,*")+COUNTIF($V126,"=6,7")),0)</f>
        <v>0</v>
      </c>
      <c r="CQ126" s="162">
        <f t="shared" si="119"/>
        <v>0</v>
      </c>
      <c r="CR126" s="162">
        <f t="shared" si="120"/>
        <v>0</v>
      </c>
      <c r="CS126" s="162">
        <f t="shared" si="121"/>
        <v>0</v>
      </c>
      <c r="CT126" s="165">
        <f t="shared" si="122"/>
        <v>0</v>
      </c>
      <c r="CU126" s="102">
        <f t="shared" si="168"/>
        <v>0</v>
      </c>
      <c r="CV126" s="96">
        <f t="shared" si="168"/>
        <v>1</v>
      </c>
      <c r="CW126" s="96">
        <f t="shared" si="168"/>
        <v>0</v>
      </c>
      <c r="CX126" s="96">
        <f t="shared" si="168"/>
        <v>0</v>
      </c>
      <c r="CY126" s="103">
        <f t="shared" si="169"/>
        <v>1</v>
      </c>
      <c r="CZ126">
        <f t="shared" si="128"/>
        <v>6</v>
      </c>
      <c r="DA126" s="104">
        <f>X126</f>
        <v>6</v>
      </c>
      <c r="DB126" s="2">
        <f>IF(CV126=0,CZ126,CZ126+1)</f>
        <v>7</v>
      </c>
      <c r="DC126" s="2">
        <f>CZ126</f>
        <v>6</v>
      </c>
      <c r="DD126" s="2">
        <f>IF(CV126=0,CZ126,CZ126+1)</f>
        <v>7</v>
      </c>
      <c r="DE126" s="2">
        <f>IF(CV126=0,CZ126,CZ126+1)</f>
        <v>7</v>
      </c>
      <c r="DF126" s="105">
        <f>DB126*CU126+CV126*DC126+DD126*CW126+DE126*CX126</f>
        <v>6</v>
      </c>
      <c r="DG126" s="108">
        <f>DF126-DA126</f>
        <v>0</v>
      </c>
      <c r="DI126" s="2">
        <f>DB126*BO126+BP126*DC126+DD126*BQ126+BR126*DE126</f>
        <v>0</v>
      </c>
      <c r="DJ126" s="2">
        <f>$DB126*BS126+BT126*$DC126+$DD126*BU126+BV126*$DE126</f>
        <v>0</v>
      </c>
      <c r="DK126" s="2">
        <f>$DB126*BW126+BX126*$DC126+$DD126*BY126+BZ126*$DE126</f>
        <v>0</v>
      </c>
      <c r="DL126" s="2">
        <f>$DB126*CA126+CB126*$DC126+$DD126*CC126+CD126*$DE126</f>
        <v>0</v>
      </c>
      <c r="DM126" s="2">
        <f>$DB126*CE126+CF126*$DC126+$DD126*CG126+CH126*$DE126</f>
        <v>0</v>
      </c>
      <c r="DN126" s="2">
        <f>$DB126*CI126+CJ126*$DC126+$DD126*CK126+CL126*$DE126</f>
        <v>6</v>
      </c>
      <c r="DO126" s="2">
        <f>$DB126*CM126+CN126*$DC126+$DD126*CO126+CP126*$DE126</f>
        <v>0</v>
      </c>
      <c r="DP126" s="2">
        <f>$DB126*CQ126+CR126*$DC126+$DD126*CS126+CT126*$DE126</f>
        <v>0</v>
      </c>
    </row>
    <row r="127" spans="1:120" ht="14.25" customHeight="1" hidden="1">
      <c r="A127" s="217" t="s">
        <v>337</v>
      </c>
      <c r="B127" s="218"/>
      <c r="C127" s="226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1"/>
      <c r="P127" s="217"/>
      <c r="Q127" s="218"/>
      <c r="R127" s="223"/>
      <c r="S127" s="218"/>
      <c r="T127" s="223"/>
      <c r="U127" s="218"/>
      <c r="V127" s="223"/>
      <c r="W127" s="220"/>
      <c r="X127" s="217"/>
      <c r="Y127" s="218"/>
      <c r="Z127" s="225"/>
      <c r="AA127" s="225"/>
      <c r="AB127" s="225"/>
      <c r="AC127" s="223"/>
      <c r="AD127" s="224"/>
      <c r="AE127" s="220"/>
      <c r="AF127" s="217"/>
      <c r="AG127" s="218"/>
      <c r="AH127" s="223"/>
      <c r="AI127" s="218"/>
      <c r="AJ127" s="223"/>
      <c r="AK127" s="218"/>
      <c r="AL127" s="223"/>
      <c r="AM127" s="224"/>
      <c r="AN127" s="34"/>
      <c r="AO127" s="32"/>
      <c r="AP127" s="24"/>
      <c r="AQ127" s="29"/>
      <c r="AR127" s="32"/>
      <c r="AS127" s="24"/>
      <c r="AT127" s="29"/>
      <c r="AU127" s="32"/>
      <c r="AV127" s="24"/>
      <c r="AW127" s="29"/>
      <c r="AX127" s="32"/>
      <c r="AY127" s="24"/>
      <c r="AZ127" s="29"/>
      <c r="BA127" s="32"/>
      <c r="BB127" s="24"/>
      <c r="BC127" s="29"/>
      <c r="BD127" s="32"/>
      <c r="BE127" s="24"/>
      <c r="BF127" s="29"/>
      <c r="BG127" s="32"/>
      <c r="BH127" s="24"/>
      <c r="BI127" s="29"/>
      <c r="BJ127" s="32"/>
      <c r="BK127" s="50"/>
      <c r="BO127" s="139">
        <f>IF(P127&lt;&gt;"",(COUNTIF(P127,"=1")+COUNTIF(P127,"=1,2")+COUNTIF(P127,"*,1")+COUNTIF(P127,"1,*")),0)</f>
        <v>0</v>
      </c>
      <c r="BP127" s="140">
        <f>IF(R127&lt;&gt;"",(COUNTIF(R127,"=1")+COUNTIF(R127,"=1,2")+COUNTIF(R127,"*,1")+COUNTIF(R127,"1,*")),0)</f>
        <v>0</v>
      </c>
      <c r="BQ127" s="140">
        <f>IF(T127&lt;&gt;"",(COUNTIF(T127,"=1")+COUNTIF(T127,"=1,2")+COUNTIF(T127,"*,1")+COUNTIF(T127,"1,*")),0)</f>
        <v>0</v>
      </c>
      <c r="BR127" s="141">
        <f>IF(V127&lt;&gt;"",(COUNTIF(V127,"=1")+COUNTIF(V127,"=1,2")+COUNTIF(V127,"*,1")+COUNTIF(V127,"1,*")),0)</f>
        <v>0</v>
      </c>
      <c r="BS127" s="123">
        <f>IF(P127&lt;&gt;"",(COUNTIF(P127,"=2")+COUNTIF(P127,"=1,2")+COUNTIF(P127,"*,2")+COUNTIF(P127,"2,*")+COUNTIF(P127,"=2,3")),0)</f>
        <v>0</v>
      </c>
      <c r="BT127" s="124">
        <f t="shared" si="98"/>
        <v>0</v>
      </c>
      <c r="BU127" s="124">
        <f>IF(T127&lt;&gt;"",(COUNTIF(T127,"=2")+COUNTIF(T127,"=1,2")+COUNTIF(T127,"*,2")+COUNTIF(T127,"2,*")+COUNTIF(T127,"=2,3")),0)</f>
        <v>0</v>
      </c>
      <c r="BV127" s="125">
        <f>IF(V127&lt;&gt;"",(COUNTIF(V127,"=2")+COUNTIF(V127,"=1,2")+COUNTIF(V127,"*,2")+COUNTIF(V127,"2,*")+COUNTIF(V127,"=2,3")),0)</f>
        <v>0</v>
      </c>
      <c r="BW127" s="120">
        <f t="shared" si="166"/>
        <v>0</v>
      </c>
      <c r="BX127" s="121">
        <f t="shared" si="101"/>
        <v>0</v>
      </c>
      <c r="BY127" s="121">
        <f t="shared" si="102"/>
        <v>0</v>
      </c>
      <c r="BZ127" s="122">
        <f t="shared" si="103"/>
        <v>0</v>
      </c>
      <c r="CA127" s="162">
        <f t="shared" si="167"/>
        <v>0</v>
      </c>
      <c r="CB127" s="162">
        <f t="shared" si="104"/>
        <v>0</v>
      </c>
      <c r="CC127" s="162">
        <f t="shared" si="105"/>
        <v>0</v>
      </c>
      <c r="CD127" s="162">
        <f>IF($V127&lt;&gt;"",(COUNTIF($V127,"=4")+COUNTIF($V127,"=4,5")+COUNTIF(V127,"*,4")+COUNTIF($V127,"4,*")+COUNTIF($V127,"=3,4")),0)</f>
        <v>0</v>
      </c>
      <c r="CE127" s="139">
        <f t="shared" si="107"/>
        <v>0</v>
      </c>
      <c r="CF127" s="139">
        <f t="shared" si="108"/>
        <v>0</v>
      </c>
      <c r="CG127" s="139">
        <f t="shared" si="109"/>
        <v>0</v>
      </c>
      <c r="CH127" s="139">
        <f>IF($V127&lt;&gt;"",(COUNTIF($V127,"=5")+COUNTIF($V127,"=5,6")+COUNTIF(V127,"*,5")+COUNTIF($V127,"5,*")+COUNTIF($V127,"=4,5")),0)</f>
        <v>0</v>
      </c>
      <c r="CI127" s="123">
        <f t="shared" si="111"/>
        <v>0</v>
      </c>
      <c r="CJ127" s="123">
        <f t="shared" si="112"/>
        <v>0</v>
      </c>
      <c r="CK127" s="123">
        <f t="shared" si="113"/>
        <v>0</v>
      </c>
      <c r="CL127" s="123">
        <f>IF($V127&lt;&gt;"",(COUNTIF($V127,"=6")+COUNTIF($V127,"=6,7")+COUNTIF(V127,"*,6")+COUNTIF($V127,"6,*")+COUNTIF($V127,"=5,6")),0)</f>
        <v>0</v>
      </c>
      <c r="CM127" s="158">
        <f t="shared" si="115"/>
        <v>0</v>
      </c>
      <c r="CN127" s="158">
        <f t="shared" si="116"/>
        <v>0</v>
      </c>
      <c r="CO127" s="158">
        <f t="shared" si="117"/>
        <v>0</v>
      </c>
      <c r="CP127" s="158">
        <f>IF($V127&lt;&gt;"",(COUNTIF($V127,"=7")+COUNTIF($V127,"=7,8")+COUNTIF(V127,"*,7")+COUNTIF($V127,"7,*")+COUNTIF($V127,"=6,7")),0)</f>
        <v>0</v>
      </c>
      <c r="CQ127" s="162">
        <f t="shared" si="119"/>
        <v>0</v>
      </c>
      <c r="CR127" s="162">
        <f t="shared" si="120"/>
        <v>0</v>
      </c>
      <c r="CS127" s="162">
        <f t="shared" si="121"/>
        <v>0</v>
      </c>
      <c r="CT127" s="165">
        <f t="shared" si="122"/>
        <v>0</v>
      </c>
      <c r="CU127" s="102">
        <f>SUM(BO127,BS127,BW127,CA127,CE127,CI127,CM127,CQ127)</f>
        <v>0</v>
      </c>
      <c r="CV127" s="96">
        <f>SUM(BP127,BT127,BX127,CB127,CF127,CJ127,CN127,CR127)</f>
        <v>0</v>
      </c>
      <c r="CW127" s="96">
        <f>SUM(BQ127,BU127,BY127,CC127,CG127,CK127,CO127,CS127)</f>
        <v>0</v>
      </c>
      <c r="CX127" s="96">
        <f>SUM(BR127,BV127,BZ127,CD127,CH127,CL127,CP127,CT127)</f>
        <v>0</v>
      </c>
      <c r="CY127" s="103">
        <f t="shared" si="169"/>
        <v>0</v>
      </c>
      <c r="CZ127">
        <f t="shared" si="128"/>
        <v>0</v>
      </c>
      <c r="DA127" s="104">
        <f>X127</f>
        <v>0</v>
      </c>
      <c r="DB127" s="2">
        <f>IF(CV127=0,CZ127,CZ127+1)</f>
        <v>0</v>
      </c>
      <c r="DC127" s="2">
        <f>CZ127</f>
        <v>0</v>
      </c>
      <c r="DD127" s="2">
        <f>IF(CV127=0,CZ127,CZ127+1)</f>
        <v>0</v>
      </c>
      <c r="DE127" s="2">
        <f>IF(CV127=0,CZ127,CZ127+1)</f>
        <v>0</v>
      </c>
      <c r="DF127" s="105"/>
      <c r="DG127" s="108"/>
      <c r="DI127" s="2">
        <f>DB127*BO127+BP127*DC127+DD127*BQ127+BR127*DE127</f>
        <v>0</v>
      </c>
      <c r="DJ127" s="2">
        <f>$DB127*BS127+BT127*$DC127+$DD127*BU127+BV127*$DE127</f>
        <v>0</v>
      </c>
      <c r="DK127" s="2">
        <f>$DB127*BW127+BX127*$DC127+$DD127*BY127+BZ127*$DE127</f>
        <v>0</v>
      </c>
      <c r="DL127" s="2">
        <f>$DB127*CA127+CB127*$DC127+$DD127*CC127+CD127*$DE127</f>
        <v>0</v>
      </c>
      <c r="DM127" s="2">
        <f>$DB127*CE127+CF127*$DC127+$DD127*CG127+CH127*$DE127</f>
        <v>0</v>
      </c>
      <c r="DN127" s="2">
        <f>$DB127*CI127+CJ127*$DC127+$DD127*CK127+CL127*$DE127</f>
        <v>0</v>
      </c>
      <c r="DO127" s="2">
        <f>$DB127*CM127+CN127*$DC127+$DD127*CO127+CP127*$DE127</f>
        <v>0</v>
      </c>
      <c r="DP127" s="2">
        <f>$DB127*CQ127+CR127*$DC127+$DD127*CS127+CT127*$DE127</f>
        <v>0</v>
      </c>
    </row>
    <row r="128" spans="1:120" ht="12.75">
      <c r="A128" s="211" t="s">
        <v>338</v>
      </c>
      <c r="B128" s="225"/>
      <c r="C128" s="264" t="s">
        <v>293</v>
      </c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4"/>
      <c r="O128" s="226"/>
      <c r="P128" s="211"/>
      <c r="Q128" s="225"/>
      <c r="R128" s="225">
        <v>8</v>
      </c>
      <c r="S128" s="225"/>
      <c r="T128" s="225"/>
      <c r="U128" s="225"/>
      <c r="V128" s="225"/>
      <c r="W128" s="261"/>
      <c r="X128" s="211">
        <v>3</v>
      </c>
      <c r="Y128" s="225"/>
      <c r="Z128" s="225">
        <f>X128*36</f>
        <v>108</v>
      </c>
      <c r="AA128" s="225"/>
      <c r="AB128" s="225"/>
      <c r="AC128" s="225"/>
      <c r="AD128" s="225"/>
      <c r="AE128" s="223"/>
      <c r="AF128" s="211"/>
      <c r="AG128" s="225"/>
      <c r="AH128" s="225"/>
      <c r="AI128" s="225"/>
      <c r="AJ128" s="225"/>
      <c r="AK128" s="225"/>
      <c r="AL128" s="225"/>
      <c r="AM128" s="223"/>
      <c r="AN128" s="34"/>
      <c r="AO128" s="32"/>
      <c r="AP128" s="24"/>
      <c r="AQ128" s="29"/>
      <c r="AR128" s="32"/>
      <c r="AS128" s="24"/>
      <c r="AT128" s="29"/>
      <c r="AU128" s="32"/>
      <c r="AV128" s="24"/>
      <c r="AW128" s="29"/>
      <c r="AX128" s="32"/>
      <c r="AY128" s="24"/>
      <c r="AZ128" s="29"/>
      <c r="BA128" s="32"/>
      <c r="BB128" s="24"/>
      <c r="BC128" s="29"/>
      <c r="BD128" s="32"/>
      <c r="BE128" s="24"/>
      <c r="BF128" s="29"/>
      <c r="BG128" s="32"/>
      <c r="BH128" s="24"/>
      <c r="BI128" s="29"/>
      <c r="BJ128" s="32"/>
      <c r="BK128" s="50"/>
      <c r="BN128">
        <f t="shared" si="89"/>
        <v>0</v>
      </c>
      <c r="BO128" s="139">
        <f t="shared" si="164"/>
        <v>0</v>
      </c>
      <c r="BP128" s="140">
        <f t="shared" si="155"/>
        <v>0</v>
      </c>
      <c r="BQ128" s="140">
        <f t="shared" si="156"/>
        <v>0</v>
      </c>
      <c r="BR128" s="141">
        <f t="shared" si="157"/>
        <v>0</v>
      </c>
      <c r="BS128" s="123">
        <f t="shared" si="165"/>
        <v>0</v>
      </c>
      <c r="BT128" s="124">
        <f t="shared" si="98"/>
        <v>0</v>
      </c>
      <c r="BU128" s="124">
        <f t="shared" si="158"/>
        <v>0</v>
      </c>
      <c r="BV128" s="125">
        <f t="shared" si="159"/>
        <v>0</v>
      </c>
      <c r="BW128" s="120">
        <f t="shared" si="166"/>
        <v>0</v>
      </c>
      <c r="BX128" s="121">
        <f t="shared" si="101"/>
        <v>0</v>
      </c>
      <c r="BY128" s="121">
        <f t="shared" si="102"/>
        <v>0</v>
      </c>
      <c r="BZ128" s="122">
        <f t="shared" si="103"/>
        <v>0</v>
      </c>
      <c r="CA128" s="162">
        <f t="shared" si="167"/>
        <v>0</v>
      </c>
      <c r="CB128" s="162">
        <f t="shared" si="104"/>
        <v>0</v>
      </c>
      <c r="CC128" s="162">
        <f t="shared" si="105"/>
        <v>0</v>
      </c>
      <c r="CD128" s="162">
        <f t="shared" si="160"/>
        <v>0</v>
      </c>
      <c r="CE128" s="139">
        <f t="shared" si="107"/>
        <v>0</v>
      </c>
      <c r="CF128" s="139">
        <f t="shared" si="108"/>
        <v>0</v>
      </c>
      <c r="CG128" s="139">
        <f t="shared" si="109"/>
        <v>0</v>
      </c>
      <c r="CH128" s="139">
        <f t="shared" si="161"/>
        <v>0</v>
      </c>
      <c r="CI128" s="123">
        <f t="shared" si="111"/>
        <v>0</v>
      </c>
      <c r="CJ128" s="123">
        <f t="shared" si="112"/>
        <v>0</v>
      </c>
      <c r="CK128" s="123">
        <f t="shared" si="113"/>
        <v>0</v>
      </c>
      <c r="CL128" s="123">
        <f t="shared" si="162"/>
        <v>0</v>
      </c>
      <c r="CM128" s="158">
        <f t="shared" si="115"/>
        <v>0</v>
      </c>
      <c r="CN128" s="158">
        <f t="shared" si="116"/>
        <v>0</v>
      </c>
      <c r="CO128" s="158">
        <f t="shared" si="117"/>
        <v>0</v>
      </c>
      <c r="CP128" s="158">
        <f t="shared" si="163"/>
        <v>0</v>
      </c>
      <c r="CQ128" s="162">
        <f t="shared" si="119"/>
        <v>0</v>
      </c>
      <c r="CR128" s="162">
        <f t="shared" si="120"/>
        <v>1</v>
      </c>
      <c r="CS128" s="162">
        <f t="shared" si="121"/>
        <v>0</v>
      </c>
      <c r="CT128" s="165">
        <f t="shared" si="122"/>
        <v>0</v>
      </c>
      <c r="CU128" s="102">
        <f t="shared" si="123"/>
        <v>0</v>
      </c>
      <c r="CV128" s="96">
        <f t="shared" si="124"/>
        <v>1</v>
      </c>
      <c r="CW128" s="96">
        <f t="shared" si="125"/>
        <v>0</v>
      </c>
      <c r="CX128" s="96">
        <f t="shared" si="126"/>
        <v>0</v>
      </c>
      <c r="CY128" s="103">
        <f t="shared" si="169"/>
        <v>1</v>
      </c>
      <c r="CZ128">
        <f t="shared" si="128"/>
        <v>3</v>
      </c>
      <c r="DA128" s="104">
        <f>X128</f>
        <v>3</v>
      </c>
      <c r="DB128" s="2">
        <f t="shared" si="130"/>
        <v>4</v>
      </c>
      <c r="DC128" s="2">
        <f>CZ128</f>
        <v>3</v>
      </c>
      <c r="DD128" s="2">
        <f t="shared" si="132"/>
        <v>4</v>
      </c>
      <c r="DE128" s="2">
        <f t="shared" si="133"/>
        <v>4</v>
      </c>
      <c r="DF128" s="105">
        <f t="shared" si="134"/>
        <v>3</v>
      </c>
      <c r="DG128" s="108">
        <f t="shared" si="135"/>
        <v>0</v>
      </c>
      <c r="DI128" s="2">
        <f t="shared" si="136"/>
        <v>0</v>
      </c>
      <c r="DJ128" s="2">
        <f t="shared" si="137"/>
        <v>0</v>
      </c>
      <c r="DK128" s="2">
        <f t="shared" si="138"/>
        <v>0</v>
      </c>
      <c r="DL128" s="2">
        <f t="shared" si="139"/>
        <v>0</v>
      </c>
      <c r="DM128" s="2">
        <f t="shared" si="140"/>
        <v>0</v>
      </c>
      <c r="DN128" s="2">
        <f t="shared" si="141"/>
        <v>0</v>
      </c>
      <c r="DO128" s="2">
        <f t="shared" si="142"/>
        <v>0</v>
      </c>
      <c r="DP128" s="2">
        <f t="shared" si="143"/>
        <v>3</v>
      </c>
    </row>
    <row r="129" spans="1:120" ht="26.25" customHeight="1">
      <c r="A129" s="490" t="s">
        <v>121</v>
      </c>
      <c r="B129" s="491"/>
      <c r="C129" s="200" t="s">
        <v>122</v>
      </c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4"/>
      <c r="P129" s="432">
        <v>8</v>
      </c>
      <c r="Q129" s="433"/>
      <c r="R129" s="433"/>
      <c r="S129" s="433"/>
      <c r="T129" s="433"/>
      <c r="U129" s="433"/>
      <c r="V129" s="433"/>
      <c r="W129" s="497"/>
      <c r="X129" s="434">
        <v>12</v>
      </c>
      <c r="Y129" s="435"/>
      <c r="Z129" s="435">
        <f>X129*36</f>
        <v>432</v>
      </c>
      <c r="AA129" s="435"/>
      <c r="AB129" s="435"/>
      <c r="AC129" s="433"/>
      <c r="AD129" s="433"/>
      <c r="AE129" s="500"/>
      <c r="AF129" s="432"/>
      <c r="AG129" s="433"/>
      <c r="AH129" s="503"/>
      <c r="AI129" s="503"/>
      <c r="AJ129" s="503"/>
      <c r="AK129" s="503"/>
      <c r="AL129" s="433"/>
      <c r="AM129" s="500"/>
      <c r="AN129" s="432"/>
      <c r="AO129" s="433"/>
      <c r="AP129" s="433"/>
      <c r="AQ129" s="503"/>
      <c r="AR129" s="503"/>
      <c r="AS129" s="503"/>
      <c r="AT129" s="503"/>
      <c r="AU129" s="503"/>
      <c r="AV129" s="503"/>
      <c r="AW129" s="503"/>
      <c r="AX129" s="503"/>
      <c r="AY129" s="503"/>
      <c r="AZ129" s="503"/>
      <c r="BA129" s="503"/>
      <c r="BB129" s="503"/>
      <c r="BC129" s="503"/>
      <c r="BD129" s="503"/>
      <c r="BE129" s="503"/>
      <c r="BF129" s="503"/>
      <c r="BG129" s="503"/>
      <c r="BH129" s="503"/>
      <c r="BI129" s="433"/>
      <c r="BJ129" s="433"/>
      <c r="BK129" s="497"/>
      <c r="BN129">
        <f t="shared" si="89"/>
        <v>0</v>
      </c>
      <c r="BO129" s="127">
        <f t="shared" si="164"/>
        <v>0</v>
      </c>
      <c r="BP129" s="128">
        <f t="shared" si="155"/>
        <v>0</v>
      </c>
      <c r="BQ129" s="128">
        <f t="shared" si="156"/>
        <v>0</v>
      </c>
      <c r="BR129" s="129">
        <f t="shared" si="157"/>
        <v>0</v>
      </c>
      <c r="BS129" s="127">
        <f t="shared" si="165"/>
        <v>0</v>
      </c>
      <c r="BT129" s="128">
        <f t="shared" si="98"/>
        <v>0</v>
      </c>
      <c r="BU129" s="128">
        <f t="shared" si="158"/>
        <v>0</v>
      </c>
      <c r="BV129" s="129">
        <f t="shared" si="159"/>
        <v>0</v>
      </c>
      <c r="BW129" s="127">
        <f t="shared" si="166"/>
        <v>0</v>
      </c>
      <c r="BX129" s="128">
        <f t="shared" si="101"/>
        <v>0</v>
      </c>
      <c r="BY129" s="128">
        <f t="shared" si="102"/>
        <v>0</v>
      </c>
      <c r="BZ129" s="129">
        <f t="shared" si="103"/>
        <v>0</v>
      </c>
      <c r="CA129" s="127">
        <f t="shared" si="167"/>
        <v>0</v>
      </c>
      <c r="CB129" s="127">
        <f t="shared" si="104"/>
        <v>0</v>
      </c>
      <c r="CC129" s="127">
        <f t="shared" si="105"/>
        <v>0</v>
      </c>
      <c r="CD129" s="127">
        <f t="shared" si="160"/>
        <v>0</v>
      </c>
      <c r="CE129" s="127">
        <f t="shared" si="107"/>
        <v>0</v>
      </c>
      <c r="CF129" s="127">
        <f t="shared" si="108"/>
        <v>0</v>
      </c>
      <c r="CG129" s="127">
        <f t="shared" si="109"/>
        <v>0</v>
      </c>
      <c r="CH129" s="127">
        <f t="shared" si="161"/>
        <v>0</v>
      </c>
      <c r="CI129" s="127">
        <f t="shared" si="111"/>
        <v>0</v>
      </c>
      <c r="CJ129" s="127">
        <f t="shared" si="112"/>
        <v>0</v>
      </c>
      <c r="CK129" s="127">
        <f t="shared" si="113"/>
        <v>0</v>
      </c>
      <c r="CL129" s="127">
        <f t="shared" si="162"/>
        <v>0</v>
      </c>
      <c r="CM129" s="127">
        <f t="shared" si="115"/>
        <v>0</v>
      </c>
      <c r="CN129" s="127">
        <f t="shared" si="116"/>
        <v>0</v>
      </c>
      <c r="CO129" s="127">
        <f t="shared" si="117"/>
        <v>0</v>
      </c>
      <c r="CP129" s="127">
        <f t="shared" si="163"/>
        <v>0</v>
      </c>
      <c r="CQ129" s="127">
        <f t="shared" si="119"/>
        <v>1</v>
      </c>
      <c r="CR129" s="127">
        <f t="shared" si="120"/>
        <v>0</v>
      </c>
      <c r="CS129" s="127">
        <f t="shared" si="121"/>
        <v>0</v>
      </c>
      <c r="CT129" s="130">
        <f t="shared" si="122"/>
        <v>0</v>
      </c>
      <c r="CU129" s="131">
        <f t="shared" si="123"/>
        <v>1</v>
      </c>
      <c r="CV129" s="132">
        <f t="shared" si="124"/>
        <v>0</v>
      </c>
      <c r="CW129" s="132">
        <f t="shared" si="125"/>
        <v>0</v>
      </c>
      <c r="CX129" s="132">
        <f t="shared" si="126"/>
        <v>0</v>
      </c>
      <c r="CY129" s="133">
        <f t="shared" si="169"/>
        <v>1</v>
      </c>
      <c r="CZ129" s="134">
        <f>FLOOR(DA129/CY129,1)</f>
        <v>12</v>
      </c>
      <c r="DA129" s="134">
        <f>X129</f>
        <v>12</v>
      </c>
      <c r="DB129" s="135">
        <f t="shared" si="130"/>
        <v>12</v>
      </c>
      <c r="DC129" s="135">
        <f>CZ129</f>
        <v>12</v>
      </c>
      <c r="DD129" s="135">
        <f t="shared" si="132"/>
        <v>12</v>
      </c>
      <c r="DE129" s="135">
        <f t="shared" si="133"/>
        <v>12</v>
      </c>
      <c r="DF129" s="105">
        <f t="shared" si="134"/>
        <v>12</v>
      </c>
      <c r="DG129" s="108">
        <f t="shared" si="135"/>
        <v>0</v>
      </c>
      <c r="DH129" s="107"/>
      <c r="DI129" s="2">
        <f>DB129*BO129+BP129*DC129+DD129*BQ129+BR129*DE129</f>
        <v>0</v>
      </c>
      <c r="DJ129" s="2">
        <f>$DB129*BS129+BT129*$DC129+$DD129*BU129+BV129*$DE129</f>
        <v>0</v>
      </c>
      <c r="DK129" s="2">
        <f>$DB129*BW129+BX129*$DC129+$DD129*BY129+BZ129*$DE129</f>
        <v>0</v>
      </c>
      <c r="DL129" s="2">
        <f>$DB129*CA129+CB129*$DC129+$DD129*CC129+CD129*$DE129</f>
        <v>0</v>
      </c>
      <c r="DM129" s="2">
        <f>$DB129*CE129+CF129*$DC129+$DD129*CG129+CH129*$DE129</f>
        <v>0</v>
      </c>
      <c r="DN129" s="2">
        <f>$DB129*CI129+CJ129*$DC129+$DD129*CK129+CL129*$DE129</f>
        <v>0</v>
      </c>
      <c r="DO129" s="2">
        <f>$DB129*CM129+CN129*$DC129+$DD129*CO129+CP129*$DE129</f>
        <v>0</v>
      </c>
      <c r="DP129" s="2">
        <f>$DB129*CQ129+CR129*$DC129+$DD129*CS129+CT129*$DE129</f>
        <v>12</v>
      </c>
    </row>
    <row r="130" spans="1:120" s="23" customFormat="1" ht="12.75">
      <c r="A130" s="207" t="s">
        <v>142</v>
      </c>
      <c r="B130" s="216"/>
      <c r="C130" s="204" t="s">
        <v>143</v>
      </c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195"/>
      <c r="P130" s="207"/>
      <c r="Q130" s="216"/>
      <c r="R130" s="216"/>
      <c r="S130" s="216"/>
      <c r="T130" s="216"/>
      <c r="U130" s="216"/>
      <c r="V130" s="216"/>
      <c r="W130" s="289"/>
      <c r="X130" s="198">
        <f>SUM(X131:Y133)</f>
        <v>4</v>
      </c>
      <c r="Y130" s="199"/>
      <c r="Z130" s="216">
        <f>SUM(Z131:AB134)</f>
        <v>144</v>
      </c>
      <c r="AA130" s="216"/>
      <c r="AB130" s="216"/>
      <c r="AC130" s="216">
        <f>SUM(AC131:AE134)</f>
        <v>54</v>
      </c>
      <c r="AD130" s="216"/>
      <c r="AE130" s="215"/>
      <c r="AF130" s="207">
        <f>SUM(AF131:AG134)</f>
        <v>10</v>
      </c>
      <c r="AG130" s="215"/>
      <c r="AH130" s="215">
        <f>SUM(AH131:AI134)</f>
        <v>0</v>
      </c>
      <c r="AI130" s="241"/>
      <c r="AJ130" s="215">
        <f>SUM(AJ131:AK134)</f>
        <v>44</v>
      </c>
      <c r="AK130" s="214"/>
      <c r="AL130" s="214">
        <f>SUM(AL131:AM134)</f>
        <v>90</v>
      </c>
      <c r="AM130" s="216"/>
      <c r="AN130" s="436">
        <f>SUM(AN131:AP134)</f>
        <v>0</v>
      </c>
      <c r="AO130" s="437"/>
      <c r="AP130" s="438"/>
      <c r="AQ130" s="439">
        <f>SUM(AQ131:AS134)</f>
        <v>0.5</v>
      </c>
      <c r="AR130" s="440"/>
      <c r="AS130" s="441"/>
      <c r="AT130" s="439">
        <f>SUM(AT131:AV134)</f>
        <v>0</v>
      </c>
      <c r="AU130" s="440"/>
      <c r="AV130" s="441"/>
      <c r="AW130" s="439">
        <f>SUM(AW131:AY134)</f>
        <v>0.5</v>
      </c>
      <c r="AX130" s="440"/>
      <c r="AY130" s="441"/>
      <c r="AZ130" s="439">
        <f>SUM(AZ131:BB134)</f>
        <v>0</v>
      </c>
      <c r="BA130" s="440"/>
      <c r="BB130" s="441"/>
      <c r="BC130" s="439">
        <f>SUM(BC131:BE134)</f>
        <v>2</v>
      </c>
      <c r="BD130" s="440"/>
      <c r="BE130" s="441"/>
      <c r="BF130" s="439">
        <f>SUM(BF131:BH134)</f>
        <v>0</v>
      </c>
      <c r="BG130" s="440"/>
      <c r="BH130" s="441"/>
      <c r="BI130" s="504">
        <f>SUM(BI131:BK134)</f>
        <v>0</v>
      </c>
      <c r="BJ130" s="437"/>
      <c r="BK130" s="505"/>
      <c r="BN130"/>
      <c r="BO130" s="109">
        <f aca="true" t="shared" si="170" ref="BO130:CA130">SUM(BO35:BO129)</f>
        <v>4</v>
      </c>
      <c r="BP130" s="109">
        <f t="shared" si="170"/>
        <v>4</v>
      </c>
      <c r="BQ130" s="109">
        <f t="shared" si="170"/>
        <v>0</v>
      </c>
      <c r="BR130" s="109">
        <f t="shared" si="170"/>
        <v>0</v>
      </c>
      <c r="BS130" s="109">
        <f t="shared" si="170"/>
        <v>4</v>
      </c>
      <c r="BT130" s="109">
        <f t="shared" si="170"/>
        <v>5</v>
      </c>
      <c r="BU130" s="109">
        <f t="shared" si="170"/>
        <v>0</v>
      </c>
      <c r="BV130" s="109">
        <f t="shared" si="170"/>
        <v>0</v>
      </c>
      <c r="BW130" s="109">
        <f t="shared" si="170"/>
        <v>5</v>
      </c>
      <c r="BX130" s="109">
        <f t="shared" si="170"/>
        <v>3</v>
      </c>
      <c r="BY130" s="109">
        <f t="shared" si="170"/>
        <v>0</v>
      </c>
      <c r="BZ130" s="109">
        <f t="shared" si="170"/>
        <v>1</v>
      </c>
      <c r="CA130" s="109">
        <f t="shared" si="170"/>
        <v>5</v>
      </c>
      <c r="CB130" s="109">
        <f aca="true" t="shared" si="171" ref="CB130:CT130">SUM(CB35:CB129)</f>
        <v>2</v>
      </c>
      <c r="CC130" s="109">
        <f t="shared" si="171"/>
        <v>0</v>
      </c>
      <c r="CD130" s="109">
        <f t="shared" si="171"/>
        <v>0</v>
      </c>
      <c r="CE130" s="109">
        <f t="shared" si="171"/>
        <v>3</v>
      </c>
      <c r="CF130" s="109">
        <f t="shared" si="171"/>
        <v>5</v>
      </c>
      <c r="CG130" s="109">
        <f t="shared" si="171"/>
        <v>0</v>
      </c>
      <c r="CH130" s="109">
        <f t="shared" si="171"/>
        <v>0</v>
      </c>
      <c r="CI130" s="109">
        <f t="shared" si="171"/>
        <v>5</v>
      </c>
      <c r="CJ130" s="109">
        <f t="shared" si="171"/>
        <v>3</v>
      </c>
      <c r="CK130" s="109">
        <f t="shared" si="171"/>
        <v>1</v>
      </c>
      <c r="CL130" s="109">
        <f t="shared" si="171"/>
        <v>1</v>
      </c>
      <c r="CM130" s="109">
        <f t="shared" si="171"/>
        <v>4</v>
      </c>
      <c r="CN130" s="109">
        <f t="shared" si="171"/>
        <v>5</v>
      </c>
      <c r="CO130" s="109">
        <f t="shared" si="171"/>
        <v>1</v>
      </c>
      <c r="CP130" s="109">
        <f t="shared" si="171"/>
        <v>1</v>
      </c>
      <c r="CQ130" s="109">
        <f t="shared" si="171"/>
        <v>4</v>
      </c>
      <c r="CR130" s="109">
        <f t="shared" si="171"/>
        <v>5</v>
      </c>
      <c r="CS130" s="109">
        <f t="shared" si="171"/>
        <v>1</v>
      </c>
      <c r="CT130" s="109">
        <f t="shared" si="171"/>
        <v>1</v>
      </c>
      <c r="CU130" s="109">
        <f>SUM(BO130,BS130,BW130,CA130,CE130,CI130,CM130,CQ130)</f>
        <v>34</v>
      </c>
      <c r="CV130" s="109">
        <f>SUM(BP130,BT130,BX130,CB130,CF130,CJ130,CN130,CR130)</f>
        <v>32</v>
      </c>
      <c r="CW130" s="109">
        <f>SUM(BQ130,BU130,BY130,CC130,CG130,CK130,CO130,CS130)</f>
        <v>3</v>
      </c>
      <c r="CX130" s="109">
        <f t="shared" si="126"/>
        <v>4</v>
      </c>
      <c r="CY130" s="23">
        <f t="shared" si="169"/>
        <v>73</v>
      </c>
      <c r="DF130" s="106"/>
      <c r="DG130" s="106"/>
      <c r="DH130" s="106"/>
      <c r="DI130" s="109">
        <f aca="true" t="shared" si="172" ref="DI130:DO130">DI114+DI115+DI116+DI118+DI123+DI124+DI125+DI120+DI128+DI119+DI121+DI126+DI127+DI129+DI128</f>
        <v>0</v>
      </c>
      <c r="DJ130" s="109">
        <f t="shared" si="172"/>
        <v>4</v>
      </c>
      <c r="DK130" s="109">
        <f t="shared" si="172"/>
        <v>0</v>
      </c>
      <c r="DL130" s="109">
        <f t="shared" si="172"/>
        <v>0</v>
      </c>
      <c r="DM130" s="109">
        <f t="shared" si="172"/>
        <v>0</v>
      </c>
      <c r="DN130" s="109">
        <f t="shared" si="172"/>
        <v>7</v>
      </c>
      <c r="DO130" s="109">
        <f t="shared" si="172"/>
        <v>10</v>
      </c>
      <c r="DP130" s="109">
        <f>DP114+DP115+DP116+DP118+DP119+DP120+DP121+DP123+DP124+DP125+DP126+DP128+DP129</f>
        <v>22</v>
      </c>
    </row>
    <row r="131" spans="1:120" ht="25.5" customHeight="1">
      <c r="A131" s="211" t="s">
        <v>339</v>
      </c>
      <c r="B131" s="225"/>
      <c r="C131" s="264" t="s">
        <v>375</v>
      </c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26"/>
      <c r="P131" s="211"/>
      <c r="Q131" s="225"/>
      <c r="R131" s="225">
        <v>2</v>
      </c>
      <c r="S131" s="225"/>
      <c r="T131" s="225"/>
      <c r="U131" s="225"/>
      <c r="V131" s="225"/>
      <c r="W131" s="261"/>
      <c r="X131" s="211">
        <v>1</v>
      </c>
      <c r="Y131" s="225"/>
      <c r="Z131" s="225">
        <f>X131*36</f>
        <v>36</v>
      </c>
      <c r="AA131" s="225"/>
      <c r="AB131" s="225"/>
      <c r="AC131" s="225">
        <f>AF131+AH131+AJ131</f>
        <v>10</v>
      </c>
      <c r="AD131" s="225"/>
      <c r="AE131" s="223"/>
      <c r="AF131" s="211">
        <v>10</v>
      </c>
      <c r="AG131" s="225"/>
      <c r="AH131" s="239"/>
      <c r="AI131" s="239"/>
      <c r="AJ131" s="239"/>
      <c r="AK131" s="239"/>
      <c r="AL131" s="225">
        <f>Z131-AC131</f>
        <v>26</v>
      </c>
      <c r="AM131" s="223"/>
      <c r="AN131" s="74"/>
      <c r="AO131" s="32"/>
      <c r="AP131" s="24"/>
      <c r="AQ131" s="194">
        <v>0.5</v>
      </c>
      <c r="AR131" s="43">
        <v>0</v>
      </c>
      <c r="AS131" s="30">
        <v>0</v>
      </c>
      <c r="AT131" s="40"/>
      <c r="AU131" s="43"/>
      <c r="AV131" s="30"/>
      <c r="AW131" s="40"/>
      <c r="AX131" s="43"/>
      <c r="AY131" s="30"/>
      <c r="AZ131" s="40"/>
      <c r="BA131" s="43"/>
      <c r="BB131" s="30"/>
      <c r="BC131" s="40"/>
      <c r="BD131" s="43"/>
      <c r="BE131" s="30"/>
      <c r="BF131" s="40"/>
      <c r="BG131" s="43"/>
      <c r="BH131" s="30"/>
      <c r="BI131" s="29"/>
      <c r="BJ131" s="32"/>
      <c r="BK131" s="50"/>
      <c r="DI131" s="105">
        <f aca="true" t="shared" si="173" ref="DI131:DP131">DI45+DI59+DI67+DI75+DI81+DI85+DI101+DI113+DI130</f>
        <v>28</v>
      </c>
      <c r="DJ131" s="105">
        <f t="shared" si="173"/>
        <v>32</v>
      </c>
      <c r="DK131" s="105">
        <f t="shared" si="173"/>
        <v>32</v>
      </c>
      <c r="DL131" s="105">
        <f t="shared" si="173"/>
        <v>28</v>
      </c>
      <c r="DM131" s="105">
        <f t="shared" si="173"/>
        <v>24</v>
      </c>
      <c r="DN131" s="105">
        <f t="shared" si="173"/>
        <v>36</v>
      </c>
      <c r="DO131" s="105">
        <f t="shared" si="173"/>
        <v>26</v>
      </c>
      <c r="DP131" s="105">
        <f t="shared" si="173"/>
        <v>34</v>
      </c>
    </row>
    <row r="132" spans="1:120" ht="12.75">
      <c r="A132" s="170" t="s">
        <v>379</v>
      </c>
      <c r="B132" s="169"/>
      <c r="C132" s="226" t="s">
        <v>376</v>
      </c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1"/>
      <c r="P132" s="217"/>
      <c r="Q132" s="218"/>
      <c r="R132" s="223">
        <v>4</v>
      </c>
      <c r="S132" s="219"/>
      <c r="T132" s="223"/>
      <c r="U132" s="219"/>
      <c r="V132" s="223"/>
      <c r="W132" s="220"/>
      <c r="X132" s="217">
        <v>1</v>
      </c>
      <c r="Y132" s="218"/>
      <c r="Z132" s="225">
        <f>X132*36</f>
        <v>36</v>
      </c>
      <c r="AA132" s="225"/>
      <c r="AB132" s="225"/>
      <c r="AC132" s="225">
        <f>AF132+AH132+AJ132</f>
        <v>10</v>
      </c>
      <c r="AD132" s="225"/>
      <c r="AE132" s="223"/>
      <c r="AF132" s="217"/>
      <c r="AG132" s="218"/>
      <c r="AH132" s="223"/>
      <c r="AI132" s="219"/>
      <c r="AJ132" s="223">
        <v>10</v>
      </c>
      <c r="AK132" s="219"/>
      <c r="AL132" s="225">
        <f>Z132-AC132</f>
        <v>26</v>
      </c>
      <c r="AM132" s="223"/>
      <c r="AN132" s="34"/>
      <c r="AO132" s="32"/>
      <c r="AP132" s="24"/>
      <c r="AQ132" s="29"/>
      <c r="AR132" s="32"/>
      <c r="AS132" s="24"/>
      <c r="AT132" s="29"/>
      <c r="AU132" s="32"/>
      <c r="AV132" s="24"/>
      <c r="AW132" s="29">
        <v>0</v>
      </c>
      <c r="AX132" s="32">
        <v>0</v>
      </c>
      <c r="AY132" s="68">
        <v>0.5</v>
      </c>
      <c r="AZ132" s="29"/>
      <c r="BA132" s="32"/>
      <c r="BB132" s="24"/>
      <c r="BC132" s="29"/>
      <c r="BD132" s="32"/>
      <c r="BE132" s="24"/>
      <c r="BF132" s="29"/>
      <c r="BG132" s="32"/>
      <c r="BH132" s="24"/>
      <c r="BI132" s="29"/>
      <c r="BJ132" s="32"/>
      <c r="BK132" s="50"/>
      <c r="DI132" s="182"/>
      <c r="DJ132" s="182"/>
      <c r="DK132" s="182"/>
      <c r="DL132" s="182"/>
      <c r="DM132" s="182"/>
      <c r="DN132" s="182"/>
      <c r="DO132" s="182"/>
      <c r="DP132" s="182"/>
    </row>
    <row r="133" spans="1:113" ht="13.5" thickBot="1">
      <c r="A133" s="211" t="s">
        <v>380</v>
      </c>
      <c r="B133" s="225"/>
      <c r="C133" s="264" t="s">
        <v>377</v>
      </c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26"/>
      <c r="P133" s="211"/>
      <c r="Q133" s="225"/>
      <c r="R133" s="225">
        <v>6</v>
      </c>
      <c r="S133" s="225"/>
      <c r="T133" s="225"/>
      <c r="U133" s="225"/>
      <c r="V133" s="225"/>
      <c r="W133" s="261"/>
      <c r="X133" s="211">
        <v>2</v>
      </c>
      <c r="Y133" s="225"/>
      <c r="Z133" s="225">
        <f>X133*36</f>
        <v>72</v>
      </c>
      <c r="AA133" s="225"/>
      <c r="AB133" s="225"/>
      <c r="AC133" s="225">
        <f>AF133+AH133+AJ133</f>
        <v>34</v>
      </c>
      <c r="AD133" s="225"/>
      <c r="AE133" s="223"/>
      <c r="AF133" s="211"/>
      <c r="AG133" s="225"/>
      <c r="AH133" s="225"/>
      <c r="AI133" s="225"/>
      <c r="AJ133" s="225">
        <v>34</v>
      </c>
      <c r="AK133" s="225"/>
      <c r="AL133" s="225">
        <f>Z133-AC133</f>
        <v>38</v>
      </c>
      <c r="AM133" s="223"/>
      <c r="AN133" s="179"/>
      <c r="AO133" s="180"/>
      <c r="AP133" s="175"/>
      <c r="AQ133" s="167"/>
      <c r="AR133" s="180"/>
      <c r="AS133" s="175"/>
      <c r="AT133" s="167"/>
      <c r="AU133" s="180"/>
      <c r="AV133" s="175"/>
      <c r="AW133" s="167"/>
      <c r="AX133" s="180"/>
      <c r="AY133" s="175"/>
      <c r="AZ133" s="167"/>
      <c r="BA133" s="180"/>
      <c r="BB133" s="175"/>
      <c r="BC133" s="167">
        <v>0</v>
      </c>
      <c r="BD133" s="180">
        <v>0</v>
      </c>
      <c r="BE133" s="175">
        <v>2</v>
      </c>
      <c r="BF133" s="167"/>
      <c r="BG133" s="180"/>
      <c r="BH133" s="175"/>
      <c r="BI133" s="167"/>
      <c r="BJ133" s="180"/>
      <c r="BK133" s="181"/>
      <c r="BO133" s="126" t="s">
        <v>302</v>
      </c>
      <c r="BP133" s="126"/>
      <c r="DI133" s="2"/>
    </row>
    <row r="134" spans="1:120" ht="13.5" hidden="1" thickBot="1">
      <c r="A134" s="470"/>
      <c r="B134" s="462"/>
      <c r="C134" s="471"/>
      <c r="D134" s="471"/>
      <c r="E134" s="471"/>
      <c r="F134" s="471"/>
      <c r="G134" s="471"/>
      <c r="H134" s="471"/>
      <c r="I134" s="471"/>
      <c r="J134" s="471"/>
      <c r="K134" s="471"/>
      <c r="L134" s="471"/>
      <c r="M134" s="471"/>
      <c r="N134" s="471"/>
      <c r="O134" s="472"/>
      <c r="P134" s="470"/>
      <c r="Q134" s="462"/>
      <c r="R134" s="462"/>
      <c r="S134" s="462"/>
      <c r="T134" s="462"/>
      <c r="U134" s="462"/>
      <c r="V134" s="462"/>
      <c r="W134" s="463"/>
      <c r="X134" s="281"/>
      <c r="Y134" s="256"/>
      <c r="Z134" s="225">
        <f>X134*36</f>
        <v>0</v>
      </c>
      <c r="AA134" s="225"/>
      <c r="AB134" s="225"/>
      <c r="AC134" s="225">
        <f>AF134+AH134+AJ134</f>
        <v>0</v>
      </c>
      <c r="AD134" s="225"/>
      <c r="AE134" s="223"/>
      <c r="AF134" s="281"/>
      <c r="AG134" s="256"/>
      <c r="AH134" s="256"/>
      <c r="AI134" s="256"/>
      <c r="AJ134" s="256"/>
      <c r="AK134" s="256"/>
      <c r="AL134" s="225">
        <f>Z134-AC134</f>
        <v>0</v>
      </c>
      <c r="AM134" s="223"/>
      <c r="AN134" s="187"/>
      <c r="AO134" s="188"/>
      <c r="AP134" s="189"/>
      <c r="AQ134" s="190"/>
      <c r="AR134" s="188"/>
      <c r="AS134" s="189"/>
      <c r="AT134" s="190"/>
      <c r="AU134" s="188"/>
      <c r="AV134" s="189"/>
      <c r="AW134" s="190"/>
      <c r="AX134" s="188"/>
      <c r="AY134" s="189"/>
      <c r="AZ134" s="190"/>
      <c r="BA134" s="188"/>
      <c r="BB134" s="189"/>
      <c r="BC134" s="190"/>
      <c r="BD134" s="188"/>
      <c r="BE134" s="189"/>
      <c r="BF134" s="190"/>
      <c r="BG134" s="188"/>
      <c r="BH134" s="189"/>
      <c r="BI134" s="190"/>
      <c r="BJ134" s="188"/>
      <c r="BK134" s="191"/>
      <c r="BO134" s="126" t="s">
        <v>279</v>
      </c>
      <c r="BP134" s="126">
        <f>BO130+BS130+BW130+CA130+CE130+CI130+CM130+CQ130-1</f>
        <v>33</v>
      </c>
      <c r="DI134" s="321">
        <f>DI131+DJ131</f>
        <v>60</v>
      </c>
      <c r="DJ134" s="321"/>
      <c r="DK134" s="321">
        <f>DK131+DL131</f>
        <v>60</v>
      </c>
      <c r="DL134" s="321"/>
      <c r="DM134" s="321">
        <f>DM131+DN131</f>
        <v>60</v>
      </c>
      <c r="DN134" s="321"/>
      <c r="DO134" s="321">
        <f>DO131+DP131</f>
        <v>60</v>
      </c>
      <c r="DP134" s="321"/>
    </row>
    <row r="135" spans="1:68" ht="12.75">
      <c r="A135" s="492"/>
      <c r="B135" s="445"/>
      <c r="C135" s="493" t="s">
        <v>123</v>
      </c>
      <c r="D135" s="493"/>
      <c r="E135" s="493"/>
      <c r="F135" s="493"/>
      <c r="G135" s="493"/>
      <c r="H135" s="493"/>
      <c r="I135" s="493"/>
      <c r="J135" s="493"/>
      <c r="K135" s="493"/>
      <c r="L135" s="493"/>
      <c r="M135" s="493"/>
      <c r="N135" s="493"/>
      <c r="O135" s="494"/>
      <c r="P135" s="492"/>
      <c r="Q135" s="445"/>
      <c r="R135" s="445"/>
      <c r="S135" s="445"/>
      <c r="T135" s="445"/>
      <c r="U135" s="445"/>
      <c r="V135" s="445"/>
      <c r="W135" s="456"/>
      <c r="X135" s="451"/>
      <c r="Y135" s="450"/>
      <c r="Z135" s="450">
        <f>Z33+Z67+Z85+Z123+Z124+Z129</f>
        <v>8640</v>
      </c>
      <c r="AA135" s="501"/>
      <c r="AB135" s="81" t="s">
        <v>296</v>
      </c>
      <c r="AC135" s="450">
        <f>AC33+AC67+AC85+AC123+AC124+AC129</f>
        <v>3402</v>
      </c>
      <c r="AD135" s="501"/>
      <c r="AE135" s="177" t="s">
        <v>296</v>
      </c>
      <c r="AF135" s="449">
        <f>AF33+AF67+AF85+AF124+AF129</f>
        <v>1704</v>
      </c>
      <c r="AG135" s="445"/>
      <c r="AH135" s="449">
        <f>AH33+AH67+AH85+AH124+AH129</f>
        <v>602</v>
      </c>
      <c r="AI135" s="450"/>
      <c r="AJ135" s="176">
        <f>AJ33+AJ67+AJ85+AJ123+AJ124+AJ129</f>
        <v>1110</v>
      </c>
      <c r="AK135" s="81" t="s">
        <v>296</v>
      </c>
      <c r="AL135" s="449">
        <f>AL33+AL67+AL85+AL124+AL129</f>
        <v>4374</v>
      </c>
      <c r="AM135" s="450"/>
      <c r="AN135" s="522">
        <f>AN33+AN67+AN85</f>
        <v>27</v>
      </c>
      <c r="AO135" s="514"/>
      <c r="AP135" s="94" t="s">
        <v>294</v>
      </c>
      <c r="AQ135" s="513">
        <f>AQ33+AQ67+AQ85</f>
        <v>26</v>
      </c>
      <c r="AR135" s="514"/>
      <c r="AS135" s="94" t="s">
        <v>294</v>
      </c>
      <c r="AT135" s="513">
        <f>AT33+AT67+AT85</f>
        <v>27</v>
      </c>
      <c r="AU135" s="514"/>
      <c r="AV135" s="94" t="s">
        <v>294</v>
      </c>
      <c r="AW135" s="513">
        <f>AW33+AW67+AW85</f>
        <v>27</v>
      </c>
      <c r="AX135" s="514"/>
      <c r="AY135" s="94" t="s">
        <v>294</v>
      </c>
      <c r="AZ135" s="513">
        <f>AZ33+AZ67+AZ85</f>
        <v>26</v>
      </c>
      <c r="BA135" s="514"/>
      <c r="BB135" s="94" t="s">
        <v>294</v>
      </c>
      <c r="BC135" s="513">
        <f>BC33+BC67+BC85</f>
        <v>26</v>
      </c>
      <c r="BD135" s="514"/>
      <c r="BE135" s="94" t="s">
        <v>294</v>
      </c>
      <c r="BF135" s="446">
        <f>BF33+BF67+BF85-3</f>
        <v>26</v>
      </c>
      <c r="BG135" s="447"/>
      <c r="BH135" s="448"/>
      <c r="BI135" s="446">
        <f>BI33+BI67+BI85</f>
        <v>23</v>
      </c>
      <c r="BJ135" s="447"/>
      <c r="BK135" s="515"/>
      <c r="BM135" s="55">
        <f>AVERAGE(AN135:BK135)</f>
        <v>26</v>
      </c>
      <c r="BO135" s="126" t="s">
        <v>280</v>
      </c>
      <c r="BP135" s="126">
        <f>SUM(BP130,BT130,BX130,CB130,CF130,CJ130,CN130,CR130)</f>
        <v>32</v>
      </c>
    </row>
    <row r="136" spans="1:68" ht="12.75">
      <c r="A136" s="217"/>
      <c r="B136" s="218"/>
      <c r="C136" s="495" t="s">
        <v>297</v>
      </c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1"/>
      <c r="P136" s="217"/>
      <c r="Q136" s="218"/>
      <c r="R136" s="223"/>
      <c r="S136" s="219"/>
      <c r="T136" s="223"/>
      <c r="U136" s="219"/>
      <c r="V136" s="223"/>
      <c r="W136" s="220"/>
      <c r="X136" s="496">
        <f>X33+X67+X85+X123+X124+X129</f>
        <v>240</v>
      </c>
      <c r="Y136" s="218"/>
      <c r="Z136" s="240"/>
      <c r="AA136" s="498"/>
      <c r="AB136" s="499"/>
      <c r="AC136" s="240"/>
      <c r="AD136" s="525"/>
      <c r="AE136" s="526"/>
      <c r="AF136" s="424"/>
      <c r="AG136" s="218"/>
      <c r="AH136" s="223"/>
      <c r="AI136" s="218"/>
      <c r="AJ136" s="240"/>
      <c r="AK136" s="452"/>
      <c r="AL136" s="223"/>
      <c r="AM136" s="224"/>
      <c r="AN136" s="442">
        <f>DI131</f>
        <v>28</v>
      </c>
      <c r="AO136" s="443"/>
      <c r="AP136" s="444"/>
      <c r="AQ136" s="510">
        <f>DJ131</f>
        <v>32</v>
      </c>
      <c r="AR136" s="511"/>
      <c r="AS136" s="512"/>
      <c r="AT136" s="453">
        <f>DK131</f>
        <v>32</v>
      </c>
      <c r="AU136" s="454"/>
      <c r="AV136" s="455"/>
      <c r="AW136" s="453">
        <f>DL131</f>
        <v>28</v>
      </c>
      <c r="AX136" s="454"/>
      <c r="AY136" s="455"/>
      <c r="AZ136" s="453">
        <f>DM131</f>
        <v>24</v>
      </c>
      <c r="BA136" s="454"/>
      <c r="BB136" s="455"/>
      <c r="BC136" s="453">
        <f>DN131</f>
        <v>36</v>
      </c>
      <c r="BD136" s="454"/>
      <c r="BE136" s="455"/>
      <c r="BF136" s="453">
        <f>DO131</f>
        <v>26</v>
      </c>
      <c r="BG136" s="454"/>
      <c r="BH136" s="455"/>
      <c r="BI136" s="453">
        <f>DP131</f>
        <v>34</v>
      </c>
      <c r="BJ136" s="454"/>
      <c r="BK136" s="521"/>
      <c r="BM136" s="55"/>
      <c r="BO136" s="126" t="s">
        <v>310</v>
      </c>
      <c r="BP136" s="126">
        <f>SUM(BR130,BV130,BZ130,CD130,CH130,CL130,CP130,CT130)</f>
        <v>4</v>
      </c>
    </row>
    <row r="137" spans="1:68" ht="12.75">
      <c r="A137" s="211"/>
      <c r="B137" s="225"/>
      <c r="C137" s="264" t="s">
        <v>150</v>
      </c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26"/>
      <c r="P137" s="211"/>
      <c r="Q137" s="225"/>
      <c r="R137" s="225"/>
      <c r="S137" s="225"/>
      <c r="T137" s="225"/>
      <c r="U137" s="225"/>
      <c r="V137" s="225"/>
      <c r="W137" s="261"/>
      <c r="X137" s="211"/>
      <c r="Y137" s="225"/>
      <c r="Z137" s="225"/>
      <c r="AA137" s="225"/>
      <c r="AB137" s="225"/>
      <c r="AC137" s="225"/>
      <c r="AD137" s="225"/>
      <c r="AE137" s="261"/>
      <c r="AF137" s="219"/>
      <c r="AG137" s="225"/>
      <c r="AH137" s="225">
        <f>SUM(AN137:BK137)</f>
        <v>3</v>
      </c>
      <c r="AI137" s="225"/>
      <c r="AJ137" s="225"/>
      <c r="AK137" s="225"/>
      <c r="AL137" s="225"/>
      <c r="AM137" s="223"/>
      <c r="AN137" s="458">
        <f>BQ130</f>
        <v>0</v>
      </c>
      <c r="AO137" s="457"/>
      <c r="AP137" s="312"/>
      <c r="AQ137" s="312">
        <f>BU130</f>
        <v>0</v>
      </c>
      <c r="AR137" s="339"/>
      <c r="AS137" s="313"/>
      <c r="AT137" s="313">
        <f>BY130</f>
        <v>0</v>
      </c>
      <c r="AU137" s="457"/>
      <c r="AV137" s="457"/>
      <c r="AW137" s="313">
        <f>CC130</f>
        <v>0</v>
      </c>
      <c r="AX137" s="457"/>
      <c r="AY137" s="457"/>
      <c r="AZ137" s="313">
        <f>CG130</f>
        <v>0</v>
      </c>
      <c r="BA137" s="457"/>
      <c r="BB137" s="457"/>
      <c r="BC137" s="313">
        <f>CK130</f>
        <v>1</v>
      </c>
      <c r="BD137" s="457"/>
      <c r="BE137" s="457"/>
      <c r="BF137" s="313">
        <f>CO130</f>
        <v>1</v>
      </c>
      <c r="BG137" s="457"/>
      <c r="BH137" s="457"/>
      <c r="BI137" s="313">
        <f>CS130</f>
        <v>1</v>
      </c>
      <c r="BJ137" s="457"/>
      <c r="BK137" s="520"/>
      <c r="BO137" s="126" t="s">
        <v>311</v>
      </c>
      <c r="BP137" s="126">
        <f>SUM(BQ130,BU130,BY130,CC130,CG130,CK130,CO130,CS130)</f>
        <v>3</v>
      </c>
    </row>
    <row r="138" spans="1:63" ht="12.75">
      <c r="A138" s="211"/>
      <c r="B138" s="225"/>
      <c r="C138" s="264" t="s">
        <v>151</v>
      </c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26"/>
      <c r="P138" s="211"/>
      <c r="Q138" s="225"/>
      <c r="R138" s="225"/>
      <c r="S138" s="225"/>
      <c r="T138" s="225"/>
      <c r="U138" s="225"/>
      <c r="V138" s="225"/>
      <c r="W138" s="261"/>
      <c r="X138" s="211"/>
      <c r="Y138" s="225"/>
      <c r="Z138" s="225"/>
      <c r="AA138" s="225"/>
      <c r="AB138" s="225"/>
      <c r="AC138" s="225"/>
      <c r="AD138" s="225"/>
      <c r="AE138" s="261"/>
      <c r="AF138" s="219"/>
      <c r="AG138" s="225"/>
      <c r="AH138" s="225">
        <f>SUM(AN138:BK138)</f>
        <v>4</v>
      </c>
      <c r="AI138" s="225"/>
      <c r="AJ138" s="225"/>
      <c r="AK138" s="225"/>
      <c r="AL138" s="225"/>
      <c r="AM138" s="223"/>
      <c r="AN138" s="458">
        <f>BR130</f>
        <v>0</v>
      </c>
      <c r="AO138" s="457"/>
      <c r="AP138" s="457"/>
      <c r="AQ138" s="459">
        <f>BV130</f>
        <v>0</v>
      </c>
      <c r="AR138" s="460"/>
      <c r="AS138" s="460"/>
      <c r="AT138" s="313">
        <f>BZ130</f>
        <v>1</v>
      </c>
      <c r="AU138" s="457"/>
      <c r="AV138" s="457"/>
      <c r="AW138" s="313">
        <f>CD130</f>
        <v>0</v>
      </c>
      <c r="AX138" s="457"/>
      <c r="AY138" s="457"/>
      <c r="AZ138" s="313">
        <f>CH130</f>
        <v>0</v>
      </c>
      <c r="BA138" s="457"/>
      <c r="BB138" s="457"/>
      <c r="BC138" s="313">
        <f>CL130</f>
        <v>1</v>
      </c>
      <c r="BD138" s="457"/>
      <c r="BE138" s="457"/>
      <c r="BF138" s="313">
        <f>CP130</f>
        <v>1</v>
      </c>
      <c r="BG138" s="457"/>
      <c r="BH138" s="457"/>
      <c r="BI138" s="313">
        <f>CT130</f>
        <v>1</v>
      </c>
      <c r="BJ138" s="457"/>
      <c r="BK138" s="520"/>
    </row>
    <row r="139" spans="1:64" ht="12.75">
      <c r="A139" s="211"/>
      <c r="B139" s="225"/>
      <c r="C139" s="264" t="s">
        <v>152</v>
      </c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26"/>
      <c r="P139" s="211"/>
      <c r="Q139" s="225"/>
      <c r="R139" s="225"/>
      <c r="S139" s="225"/>
      <c r="T139" s="225"/>
      <c r="U139" s="225"/>
      <c r="V139" s="225"/>
      <c r="W139" s="261"/>
      <c r="X139" s="211"/>
      <c r="Y139" s="225"/>
      <c r="Z139" s="225"/>
      <c r="AA139" s="225"/>
      <c r="AB139" s="225"/>
      <c r="AC139" s="225"/>
      <c r="AD139" s="225"/>
      <c r="AE139" s="261"/>
      <c r="AF139" s="219"/>
      <c r="AG139" s="225"/>
      <c r="AH139" s="256">
        <f>SUM(AN139:BK139)</f>
        <v>33</v>
      </c>
      <c r="AI139" s="256"/>
      <c r="AJ139" s="225"/>
      <c r="AK139" s="225"/>
      <c r="AL139" s="225"/>
      <c r="AM139" s="223"/>
      <c r="AN139" s="477">
        <f>BO130</f>
        <v>4</v>
      </c>
      <c r="AO139" s="461"/>
      <c r="AP139" s="461"/>
      <c r="AQ139" s="461">
        <f>BS130</f>
        <v>4</v>
      </c>
      <c r="AR139" s="461"/>
      <c r="AS139" s="461"/>
      <c r="AT139" s="461">
        <f>BW130</f>
        <v>5</v>
      </c>
      <c r="AU139" s="461"/>
      <c r="AV139" s="461"/>
      <c r="AW139" s="461">
        <f>CA130</f>
        <v>5</v>
      </c>
      <c r="AX139" s="461"/>
      <c r="AY139" s="461"/>
      <c r="AZ139" s="461">
        <f>CE130</f>
        <v>3</v>
      </c>
      <c r="BA139" s="461"/>
      <c r="BB139" s="461"/>
      <c r="BC139" s="461">
        <f>CI130</f>
        <v>5</v>
      </c>
      <c r="BD139" s="461"/>
      <c r="BE139" s="461"/>
      <c r="BF139" s="457">
        <f>CM130</f>
        <v>4</v>
      </c>
      <c r="BG139" s="457"/>
      <c r="BH139" s="457"/>
      <c r="BI139" s="457">
        <f>CQ130-1</f>
        <v>3</v>
      </c>
      <c r="BJ139" s="312"/>
      <c r="BK139" s="520"/>
      <c r="BL139" t="s">
        <v>312</v>
      </c>
    </row>
    <row r="140" spans="1:64" ht="13.5" thickBot="1">
      <c r="A140" s="470"/>
      <c r="B140" s="462"/>
      <c r="C140" s="471" t="s">
        <v>308</v>
      </c>
      <c r="D140" s="471"/>
      <c r="E140" s="471"/>
      <c r="F140" s="471"/>
      <c r="G140" s="471"/>
      <c r="H140" s="471"/>
      <c r="I140" s="471"/>
      <c r="J140" s="471"/>
      <c r="K140" s="471"/>
      <c r="L140" s="471"/>
      <c r="M140" s="471"/>
      <c r="N140" s="471"/>
      <c r="O140" s="472"/>
      <c r="P140" s="470"/>
      <c r="Q140" s="462"/>
      <c r="R140" s="462"/>
      <c r="S140" s="462"/>
      <c r="T140" s="462"/>
      <c r="U140" s="462"/>
      <c r="V140" s="462"/>
      <c r="W140" s="463"/>
      <c r="X140" s="470"/>
      <c r="Y140" s="462"/>
      <c r="Z140" s="462"/>
      <c r="AA140" s="462"/>
      <c r="AB140" s="462"/>
      <c r="AC140" s="462"/>
      <c r="AD140" s="462"/>
      <c r="AE140" s="463"/>
      <c r="AF140" s="466"/>
      <c r="AG140" s="467"/>
      <c r="AH140" s="167">
        <f>AN140+AQ140+AT140+AW140+AZ140+BC140+BF140+BI140</f>
        <v>32</v>
      </c>
      <c r="AI140" s="175" t="s">
        <v>320</v>
      </c>
      <c r="AJ140" s="466"/>
      <c r="AK140" s="462"/>
      <c r="AL140" s="462"/>
      <c r="AM140" s="467"/>
      <c r="AN140" s="475">
        <f>BP130</f>
        <v>4</v>
      </c>
      <c r="AO140" s="476"/>
      <c r="AP140" s="174" t="s">
        <v>319</v>
      </c>
      <c r="AQ140" s="468">
        <f>BT130</f>
        <v>5</v>
      </c>
      <c r="AR140" s="469"/>
      <c r="AS140" s="173" t="s">
        <v>319</v>
      </c>
      <c r="AT140" s="468">
        <f>BX130</f>
        <v>3</v>
      </c>
      <c r="AU140" s="469"/>
      <c r="AV140" s="173" t="s">
        <v>319</v>
      </c>
      <c r="AW140" s="468">
        <f>CB130</f>
        <v>2</v>
      </c>
      <c r="AX140" s="469"/>
      <c r="AY140" s="173" t="s">
        <v>319</v>
      </c>
      <c r="AZ140" s="468">
        <f>CF130</f>
        <v>5</v>
      </c>
      <c r="BA140" s="469"/>
      <c r="BB140" s="173" t="s">
        <v>319</v>
      </c>
      <c r="BC140" s="468">
        <f>CJ130</f>
        <v>3</v>
      </c>
      <c r="BD140" s="469"/>
      <c r="BE140" s="173" t="s">
        <v>319</v>
      </c>
      <c r="BF140" s="464">
        <f>CN130</f>
        <v>5</v>
      </c>
      <c r="BG140" s="465"/>
      <c r="BH140" s="465"/>
      <c r="BI140" s="465">
        <f>CR130</f>
        <v>5</v>
      </c>
      <c r="BJ140" s="473"/>
      <c r="BK140" s="474"/>
      <c r="BL140" t="s">
        <v>318</v>
      </c>
    </row>
    <row r="141" spans="3:61" ht="12.75">
      <c r="C141" t="s">
        <v>321</v>
      </c>
      <c r="AP141" s="523"/>
      <c r="AQ141" s="524"/>
      <c r="AV141" s="523"/>
      <c r="AW141" s="524"/>
      <c r="BB141" s="523"/>
      <c r="BC141" s="524"/>
      <c r="BH141" s="523"/>
      <c r="BI141" s="524"/>
    </row>
    <row r="143" ht="12.75">
      <c r="C143" t="s">
        <v>370</v>
      </c>
    </row>
    <row r="145" spans="3:17" ht="12.75">
      <c r="C145" t="s">
        <v>153</v>
      </c>
      <c r="Q145" t="s">
        <v>154</v>
      </c>
    </row>
    <row r="146" ht="12.75">
      <c r="C146" t="s">
        <v>155</v>
      </c>
    </row>
    <row r="147" ht="12.75">
      <c r="Q147" t="s">
        <v>156</v>
      </c>
    </row>
    <row r="150" spans="3:52" ht="12.75">
      <c r="C150" t="s">
        <v>378</v>
      </c>
      <c r="Q150" t="s">
        <v>371</v>
      </c>
      <c r="AN150" t="s">
        <v>157</v>
      </c>
      <c r="AZ150" t="s">
        <v>374</v>
      </c>
    </row>
    <row r="151" spans="3:40" ht="12.75">
      <c r="C151" t="s">
        <v>162</v>
      </c>
      <c r="AN151" t="s">
        <v>372</v>
      </c>
    </row>
    <row r="152" spans="17:52" ht="12.75">
      <c r="Q152" t="s">
        <v>156</v>
      </c>
      <c r="AN152" t="s">
        <v>373</v>
      </c>
      <c r="AZ152" t="s">
        <v>156</v>
      </c>
    </row>
    <row r="155" spans="3:52" ht="12.75">
      <c r="C155" t="s">
        <v>158</v>
      </c>
      <c r="Q155" t="s">
        <v>159</v>
      </c>
      <c r="AN155" t="s">
        <v>160</v>
      </c>
      <c r="AZ155" t="s">
        <v>161</v>
      </c>
    </row>
    <row r="156" spans="3:40" ht="12.75">
      <c r="C156" t="s">
        <v>162</v>
      </c>
      <c r="AN156" t="s">
        <v>163</v>
      </c>
    </row>
    <row r="157" spans="17:52" ht="12.75">
      <c r="Q157" t="s">
        <v>156</v>
      </c>
      <c r="AZ157" t="s">
        <v>156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4" ht="12.75">
      <c r="C164" t="s">
        <v>167</v>
      </c>
    </row>
  </sheetData>
  <sheetProtection/>
  <mergeCells count="1728">
    <mergeCell ref="AC136:AE136"/>
    <mergeCell ref="P134:Q134"/>
    <mergeCell ref="BH141:BI141"/>
    <mergeCell ref="P135:Q135"/>
    <mergeCell ref="AP141:AQ141"/>
    <mergeCell ref="AV141:AW141"/>
    <mergeCell ref="BB141:BC141"/>
    <mergeCell ref="BI139:BK139"/>
    <mergeCell ref="BI138:BK138"/>
    <mergeCell ref="BC139:BE139"/>
    <mergeCell ref="BF139:BH139"/>
    <mergeCell ref="T83:U83"/>
    <mergeCell ref="T120:U120"/>
    <mergeCell ref="V120:W120"/>
    <mergeCell ref="T92:U92"/>
    <mergeCell ref="V92:W92"/>
    <mergeCell ref="T94:U94"/>
    <mergeCell ref="V94:W94"/>
    <mergeCell ref="T96:U96"/>
    <mergeCell ref="V105:W105"/>
    <mergeCell ref="T98:U98"/>
    <mergeCell ref="X120:Y120"/>
    <mergeCell ref="Z120:AB120"/>
    <mergeCell ref="AQ129:AS129"/>
    <mergeCell ref="AT129:AV129"/>
    <mergeCell ref="AN129:AP129"/>
    <mergeCell ref="AL129:AM129"/>
    <mergeCell ref="AC120:AE120"/>
    <mergeCell ref="AD123:AE123"/>
    <mergeCell ref="BI129:BK129"/>
    <mergeCell ref="BF129:BH129"/>
    <mergeCell ref="AW137:AY137"/>
    <mergeCell ref="AW130:AY130"/>
    <mergeCell ref="AZ137:BB137"/>
    <mergeCell ref="BF136:BH136"/>
    <mergeCell ref="BC129:BE129"/>
    <mergeCell ref="BI137:BK137"/>
    <mergeCell ref="BI136:BK136"/>
    <mergeCell ref="AW129:AY129"/>
    <mergeCell ref="BI113:BK113"/>
    <mergeCell ref="BF113:BH113"/>
    <mergeCell ref="BI85:BK85"/>
    <mergeCell ref="BC124:BE124"/>
    <mergeCell ref="BC113:BE113"/>
    <mergeCell ref="DM134:DN134"/>
    <mergeCell ref="BC135:BD135"/>
    <mergeCell ref="BI135:BK135"/>
    <mergeCell ref="AL133:AM133"/>
    <mergeCell ref="DK134:DL134"/>
    <mergeCell ref="AL134:AM134"/>
    <mergeCell ref="AT135:AU135"/>
    <mergeCell ref="AZ135:BA135"/>
    <mergeCell ref="AN135:AO135"/>
    <mergeCell ref="AQ135:AR135"/>
    <mergeCell ref="BC136:BE136"/>
    <mergeCell ref="AJ134:AK134"/>
    <mergeCell ref="BC137:BE137"/>
    <mergeCell ref="AN137:AP137"/>
    <mergeCell ref="AL137:AM137"/>
    <mergeCell ref="AQ136:AS136"/>
    <mergeCell ref="AT136:AV136"/>
    <mergeCell ref="AW136:AY136"/>
    <mergeCell ref="AL135:AM135"/>
    <mergeCell ref="AW135:AX135"/>
    <mergeCell ref="BF137:BH137"/>
    <mergeCell ref="DI33:DP33"/>
    <mergeCell ref="CA32:CD32"/>
    <mergeCell ref="CE32:CH32"/>
    <mergeCell ref="CI32:CL32"/>
    <mergeCell ref="CM32:CP32"/>
    <mergeCell ref="CQ32:CT32"/>
    <mergeCell ref="DO134:DP134"/>
    <mergeCell ref="DI134:DJ134"/>
    <mergeCell ref="BO32:BR32"/>
    <mergeCell ref="BI130:BK130"/>
    <mergeCell ref="BW32:BZ32"/>
    <mergeCell ref="BF101:BH101"/>
    <mergeCell ref="BI101:BK101"/>
    <mergeCell ref="BS32:BV32"/>
    <mergeCell ref="BF67:BH67"/>
    <mergeCell ref="BI67:BK67"/>
    <mergeCell ref="BF85:BH85"/>
    <mergeCell ref="BI86:BK86"/>
    <mergeCell ref="BI124:BK124"/>
    <mergeCell ref="AL70:AM70"/>
    <mergeCell ref="AZ130:BB130"/>
    <mergeCell ref="BC130:BE130"/>
    <mergeCell ref="BF130:BH130"/>
    <mergeCell ref="BC85:BE85"/>
    <mergeCell ref="BF124:BH124"/>
    <mergeCell ref="AZ129:BB129"/>
    <mergeCell ref="AT124:AV124"/>
    <mergeCell ref="AL123:AM123"/>
    <mergeCell ref="AT130:AV130"/>
    <mergeCell ref="AL76:AM76"/>
    <mergeCell ref="AL44:AM44"/>
    <mergeCell ref="AL49:AM49"/>
    <mergeCell ref="AL80:AM80"/>
    <mergeCell ref="AL73:AM73"/>
    <mergeCell ref="AL72:AM72"/>
    <mergeCell ref="AL59:AM59"/>
    <mergeCell ref="AL54:AM54"/>
    <mergeCell ref="AL45:AM45"/>
    <mergeCell ref="AL71:AM71"/>
    <mergeCell ref="AJ72:AK72"/>
    <mergeCell ref="AJ81:AK81"/>
    <mergeCell ref="AH78:AI78"/>
    <mergeCell ref="AH72:AI72"/>
    <mergeCell ref="AJ73:AK73"/>
    <mergeCell ref="AW68:AY68"/>
    <mergeCell ref="AW67:AY67"/>
    <mergeCell ref="AZ68:BB68"/>
    <mergeCell ref="BC67:BE67"/>
    <mergeCell ref="AZ67:BB67"/>
    <mergeCell ref="AH44:AI44"/>
    <mergeCell ref="AF134:AG134"/>
    <mergeCell ref="AH134:AI134"/>
    <mergeCell ref="AJ45:AK45"/>
    <mergeCell ref="AF129:AG129"/>
    <mergeCell ref="AH129:AI129"/>
    <mergeCell ref="AJ129:AK129"/>
    <mergeCell ref="AH121:AI121"/>
    <mergeCell ref="AF73:AG73"/>
    <mergeCell ref="AF75:AG75"/>
    <mergeCell ref="V129:W129"/>
    <mergeCell ref="Z136:AB136"/>
    <mergeCell ref="AF132:AG132"/>
    <mergeCell ref="Z129:AB129"/>
    <mergeCell ref="AF133:AG133"/>
    <mergeCell ref="AC133:AE133"/>
    <mergeCell ref="AC129:AE129"/>
    <mergeCell ref="Z135:AA135"/>
    <mergeCell ref="AC135:AD135"/>
    <mergeCell ref="V134:W134"/>
    <mergeCell ref="V128:W128"/>
    <mergeCell ref="AH133:AI133"/>
    <mergeCell ref="AJ133:AK133"/>
    <mergeCell ref="X134:Y134"/>
    <mergeCell ref="Z134:AB134"/>
    <mergeCell ref="AC134:AE134"/>
    <mergeCell ref="AJ132:AK132"/>
    <mergeCell ref="AJ128:AK128"/>
    <mergeCell ref="Z133:AB133"/>
    <mergeCell ref="Z132:AB132"/>
    <mergeCell ref="A136:B136"/>
    <mergeCell ref="C136:O136"/>
    <mergeCell ref="P136:Q136"/>
    <mergeCell ref="X136:Y136"/>
    <mergeCell ref="R136:S136"/>
    <mergeCell ref="T136:U136"/>
    <mergeCell ref="V136:W136"/>
    <mergeCell ref="R135:S135"/>
    <mergeCell ref="T134:U134"/>
    <mergeCell ref="V131:W131"/>
    <mergeCell ref="X130:Y130"/>
    <mergeCell ref="R134:S134"/>
    <mergeCell ref="A135:B135"/>
    <mergeCell ref="C135:O135"/>
    <mergeCell ref="A134:B134"/>
    <mergeCell ref="C134:O134"/>
    <mergeCell ref="T130:U130"/>
    <mergeCell ref="T129:U129"/>
    <mergeCell ref="A133:B133"/>
    <mergeCell ref="C133:O133"/>
    <mergeCell ref="P133:Q133"/>
    <mergeCell ref="R133:S133"/>
    <mergeCell ref="P131:Q131"/>
    <mergeCell ref="R89:S89"/>
    <mergeCell ref="P130:Q130"/>
    <mergeCell ref="R130:S130"/>
    <mergeCell ref="P120:Q120"/>
    <mergeCell ref="R120:S120"/>
    <mergeCell ref="R131:S131"/>
    <mergeCell ref="T133:U133"/>
    <mergeCell ref="V133:W133"/>
    <mergeCell ref="T131:U131"/>
    <mergeCell ref="A129:B129"/>
    <mergeCell ref="A125:B125"/>
    <mergeCell ref="C103:O103"/>
    <mergeCell ref="C120:O120"/>
    <mergeCell ref="C128:O128"/>
    <mergeCell ref="A131:B131"/>
    <mergeCell ref="C131:O131"/>
    <mergeCell ref="A130:B130"/>
    <mergeCell ref="C130:O130"/>
    <mergeCell ref="A120:B120"/>
    <mergeCell ref="A103:B103"/>
    <mergeCell ref="C104:O104"/>
    <mergeCell ref="A105:B105"/>
    <mergeCell ref="C105:O105"/>
    <mergeCell ref="A108:B108"/>
    <mergeCell ref="C108:O108"/>
    <mergeCell ref="A104:B104"/>
    <mergeCell ref="A107:B107"/>
    <mergeCell ref="C107:O107"/>
    <mergeCell ref="C102:O102"/>
    <mergeCell ref="A86:B86"/>
    <mergeCell ref="C86:O86"/>
    <mergeCell ref="A87:B87"/>
    <mergeCell ref="C87:O87"/>
    <mergeCell ref="A90:B90"/>
    <mergeCell ref="C90:O90"/>
    <mergeCell ref="A92:B92"/>
    <mergeCell ref="A102:B102"/>
    <mergeCell ref="A89:B89"/>
    <mergeCell ref="P84:Q84"/>
    <mergeCell ref="T87:U87"/>
    <mergeCell ref="P86:Q86"/>
    <mergeCell ref="P85:Q85"/>
    <mergeCell ref="T84:U84"/>
    <mergeCell ref="R85:S85"/>
    <mergeCell ref="T85:U85"/>
    <mergeCell ref="T86:U86"/>
    <mergeCell ref="R87:S87"/>
    <mergeCell ref="R84:S84"/>
    <mergeCell ref="A75:B75"/>
    <mergeCell ref="C74:O74"/>
    <mergeCell ref="P87:Q87"/>
    <mergeCell ref="R86:S86"/>
    <mergeCell ref="P83:Q83"/>
    <mergeCell ref="R83:S83"/>
    <mergeCell ref="A78:B78"/>
    <mergeCell ref="C75:O75"/>
    <mergeCell ref="A81:B81"/>
    <mergeCell ref="A82:B82"/>
    <mergeCell ref="Z69:AB69"/>
    <mergeCell ref="AC69:AE69"/>
    <mergeCell ref="AC71:AE71"/>
    <mergeCell ref="AH71:AI71"/>
    <mergeCell ref="T58:U58"/>
    <mergeCell ref="V58:W58"/>
    <mergeCell ref="X58:Y58"/>
    <mergeCell ref="Z57:AB57"/>
    <mergeCell ref="V57:W57"/>
    <mergeCell ref="Z58:AB58"/>
    <mergeCell ref="A58:B58"/>
    <mergeCell ref="C58:O58"/>
    <mergeCell ref="P58:Q58"/>
    <mergeCell ref="R58:S58"/>
    <mergeCell ref="A44:B44"/>
    <mergeCell ref="C44:O44"/>
    <mergeCell ref="A47:B47"/>
    <mergeCell ref="A50:B50"/>
    <mergeCell ref="A46:B46"/>
    <mergeCell ref="C46:O46"/>
    <mergeCell ref="A49:B49"/>
    <mergeCell ref="C49:O49"/>
    <mergeCell ref="A55:B55"/>
    <mergeCell ref="C55:O55"/>
    <mergeCell ref="P44:Q44"/>
    <mergeCell ref="R44:S44"/>
    <mergeCell ref="Z47:AB47"/>
    <mergeCell ref="AF36:AG36"/>
    <mergeCell ref="V45:W45"/>
    <mergeCell ref="T37:U37"/>
    <mergeCell ref="Z42:AB42"/>
    <mergeCell ref="T43:U43"/>
    <mergeCell ref="V43:W43"/>
    <mergeCell ref="T44:U44"/>
    <mergeCell ref="V44:W44"/>
    <mergeCell ref="X44:Y44"/>
    <mergeCell ref="V33:W33"/>
    <mergeCell ref="X33:Y33"/>
    <mergeCell ref="X37:Y37"/>
    <mergeCell ref="V38:W38"/>
    <mergeCell ref="X38:Y38"/>
    <mergeCell ref="AH37:AI37"/>
    <mergeCell ref="AF37:AG37"/>
    <mergeCell ref="T39:U39"/>
    <mergeCell ref="T38:U38"/>
    <mergeCell ref="V37:W37"/>
    <mergeCell ref="Z38:AB38"/>
    <mergeCell ref="T34:U34"/>
    <mergeCell ref="V34:W34"/>
    <mergeCell ref="T35:U35"/>
    <mergeCell ref="V35:W35"/>
    <mergeCell ref="Z44:AB44"/>
    <mergeCell ref="AF44:AG44"/>
    <mergeCell ref="X56:Y56"/>
    <mergeCell ref="X55:Y55"/>
    <mergeCell ref="AC49:AE49"/>
    <mergeCell ref="AC52:AE52"/>
    <mergeCell ref="AC56:AE56"/>
    <mergeCell ref="AF56:AG56"/>
    <mergeCell ref="AF49:AG49"/>
    <mergeCell ref="AC54:AE54"/>
    <mergeCell ref="AC58:AE58"/>
    <mergeCell ref="AL139:AM139"/>
    <mergeCell ref="AC138:AE138"/>
    <mergeCell ref="AN139:AP139"/>
    <mergeCell ref="AJ71:AK71"/>
    <mergeCell ref="AF58:AG58"/>
    <mergeCell ref="AH58:AI58"/>
    <mergeCell ref="AJ58:AK58"/>
    <mergeCell ref="AC70:AE70"/>
    <mergeCell ref="AH136:AI136"/>
    <mergeCell ref="BI140:BK140"/>
    <mergeCell ref="BC140:BD140"/>
    <mergeCell ref="AF136:AG136"/>
    <mergeCell ref="AN140:AO140"/>
    <mergeCell ref="AQ140:AR140"/>
    <mergeCell ref="AT140:AU140"/>
    <mergeCell ref="AT139:AV139"/>
    <mergeCell ref="AW139:AY139"/>
    <mergeCell ref="AZ139:BB139"/>
    <mergeCell ref="AJ138:AK138"/>
    <mergeCell ref="X140:Y140"/>
    <mergeCell ref="Z140:AB140"/>
    <mergeCell ref="T140:U140"/>
    <mergeCell ref="V140:W140"/>
    <mergeCell ref="A140:B140"/>
    <mergeCell ref="C140:O140"/>
    <mergeCell ref="P140:Q140"/>
    <mergeCell ref="R140:S140"/>
    <mergeCell ref="AC139:AE139"/>
    <mergeCell ref="AF139:AG139"/>
    <mergeCell ref="AC140:AE140"/>
    <mergeCell ref="BF140:BH140"/>
    <mergeCell ref="AF140:AG140"/>
    <mergeCell ref="AJ140:AK140"/>
    <mergeCell ref="AL140:AM140"/>
    <mergeCell ref="AZ140:BA140"/>
    <mergeCell ref="AW140:AX140"/>
    <mergeCell ref="A137:B137"/>
    <mergeCell ref="C137:O137"/>
    <mergeCell ref="A139:B139"/>
    <mergeCell ref="C139:O139"/>
    <mergeCell ref="AH139:AI139"/>
    <mergeCell ref="AQ139:AS139"/>
    <mergeCell ref="AJ139:AK139"/>
    <mergeCell ref="A138:B138"/>
    <mergeCell ref="C138:O138"/>
    <mergeCell ref="P139:Q139"/>
    <mergeCell ref="T139:U139"/>
    <mergeCell ref="V139:W139"/>
    <mergeCell ref="X139:Y139"/>
    <mergeCell ref="Z139:AB139"/>
    <mergeCell ref="R139:S139"/>
    <mergeCell ref="BF138:BH138"/>
    <mergeCell ref="AF138:AG138"/>
    <mergeCell ref="AL138:AM138"/>
    <mergeCell ref="AN138:AP138"/>
    <mergeCell ref="AQ138:AS138"/>
    <mergeCell ref="AT138:AV138"/>
    <mergeCell ref="AW138:AY138"/>
    <mergeCell ref="AZ138:BB138"/>
    <mergeCell ref="BC138:BE138"/>
    <mergeCell ref="AH138:AI138"/>
    <mergeCell ref="P137:Q137"/>
    <mergeCell ref="R137:S137"/>
    <mergeCell ref="P138:Q138"/>
    <mergeCell ref="R138:S138"/>
    <mergeCell ref="T138:U138"/>
    <mergeCell ref="V138:W138"/>
    <mergeCell ref="X138:Y138"/>
    <mergeCell ref="Z138:AB138"/>
    <mergeCell ref="T137:U137"/>
    <mergeCell ref="AF137:AG137"/>
    <mergeCell ref="AT137:AV137"/>
    <mergeCell ref="AQ137:AS137"/>
    <mergeCell ref="AH137:AI137"/>
    <mergeCell ref="AJ137:AK137"/>
    <mergeCell ref="V137:W137"/>
    <mergeCell ref="X137:Y137"/>
    <mergeCell ref="Z137:AB137"/>
    <mergeCell ref="AC137:AE137"/>
    <mergeCell ref="AL136:AM136"/>
    <mergeCell ref="AN136:AP136"/>
    <mergeCell ref="T135:U135"/>
    <mergeCell ref="BF135:BH135"/>
    <mergeCell ref="AF135:AG135"/>
    <mergeCell ref="AH135:AI135"/>
    <mergeCell ref="X135:Y135"/>
    <mergeCell ref="AJ136:AK136"/>
    <mergeCell ref="AZ136:BB136"/>
    <mergeCell ref="V135:W135"/>
    <mergeCell ref="AN130:AP130"/>
    <mergeCell ref="AQ130:AS130"/>
    <mergeCell ref="AL131:AM131"/>
    <mergeCell ref="AF131:AG131"/>
    <mergeCell ref="AH131:AI131"/>
    <mergeCell ref="AL130:AM130"/>
    <mergeCell ref="AJ130:AK130"/>
    <mergeCell ref="AF130:AG130"/>
    <mergeCell ref="AH130:AI130"/>
    <mergeCell ref="AJ131:AK131"/>
    <mergeCell ref="X133:Y133"/>
    <mergeCell ref="V130:W130"/>
    <mergeCell ref="Z130:AB130"/>
    <mergeCell ref="AC130:AE130"/>
    <mergeCell ref="X131:Y131"/>
    <mergeCell ref="Z131:AB131"/>
    <mergeCell ref="AC131:AE131"/>
    <mergeCell ref="Z126:AB126"/>
    <mergeCell ref="X128:Y128"/>
    <mergeCell ref="C129:O129"/>
    <mergeCell ref="P129:Q129"/>
    <mergeCell ref="R129:S129"/>
    <mergeCell ref="X129:Y129"/>
    <mergeCell ref="P128:Q128"/>
    <mergeCell ref="R128:S128"/>
    <mergeCell ref="T128:U128"/>
    <mergeCell ref="Z128:AB128"/>
    <mergeCell ref="Z125:AB125"/>
    <mergeCell ref="AC125:AE125"/>
    <mergeCell ref="X125:Y125"/>
    <mergeCell ref="C125:O125"/>
    <mergeCell ref="P125:Q125"/>
    <mergeCell ref="R125:S125"/>
    <mergeCell ref="T125:U125"/>
    <mergeCell ref="AN124:AP124"/>
    <mergeCell ref="AQ124:AS124"/>
    <mergeCell ref="V125:W125"/>
    <mergeCell ref="AF125:AG125"/>
    <mergeCell ref="AH125:AI125"/>
    <mergeCell ref="AJ125:AK125"/>
    <mergeCell ref="AL125:AM125"/>
    <mergeCell ref="AL124:AM124"/>
    <mergeCell ref="X124:Y124"/>
    <mergeCell ref="Z124:AB124"/>
    <mergeCell ref="AL126:AM126"/>
    <mergeCell ref="AW124:AY124"/>
    <mergeCell ref="AZ124:BB124"/>
    <mergeCell ref="V118:W118"/>
    <mergeCell ref="AC121:AE121"/>
    <mergeCell ref="Z121:AB121"/>
    <mergeCell ref="AF124:AG124"/>
    <mergeCell ref="AF120:AG120"/>
    <mergeCell ref="Z119:AB119"/>
    <mergeCell ref="V124:W124"/>
    <mergeCell ref="AL120:AM120"/>
    <mergeCell ref="AJ121:AK121"/>
    <mergeCell ref="X118:Y118"/>
    <mergeCell ref="Z118:AB118"/>
    <mergeCell ref="AC118:AE118"/>
    <mergeCell ref="AJ118:AK118"/>
    <mergeCell ref="AF118:AG118"/>
    <mergeCell ref="AH118:AI118"/>
    <mergeCell ref="AH120:AI120"/>
    <mergeCell ref="AJ120:AK120"/>
    <mergeCell ref="AH116:AI116"/>
    <mergeCell ref="AF116:AG116"/>
    <mergeCell ref="AF115:AG115"/>
    <mergeCell ref="AL113:AM113"/>
    <mergeCell ref="AH114:AI114"/>
    <mergeCell ref="AL115:AM115"/>
    <mergeCell ref="AL114:AM114"/>
    <mergeCell ref="AJ116:AK116"/>
    <mergeCell ref="AL116:AM116"/>
    <mergeCell ref="AJ114:AK114"/>
    <mergeCell ref="AW113:AY113"/>
    <mergeCell ref="AZ113:BB113"/>
    <mergeCell ref="AQ113:AS113"/>
    <mergeCell ref="AH115:AI115"/>
    <mergeCell ref="AN113:AP113"/>
    <mergeCell ref="AJ115:AK115"/>
    <mergeCell ref="Z114:AB114"/>
    <mergeCell ref="Z115:AB115"/>
    <mergeCell ref="AT113:AV113"/>
    <mergeCell ref="AC113:AE113"/>
    <mergeCell ref="AF113:AG113"/>
    <mergeCell ref="X116:Y116"/>
    <mergeCell ref="AC115:AE115"/>
    <mergeCell ref="X115:Y115"/>
    <mergeCell ref="Z116:AB116"/>
    <mergeCell ref="AC116:AE116"/>
    <mergeCell ref="X113:Y113"/>
    <mergeCell ref="Z113:AB113"/>
    <mergeCell ref="AJ113:AK113"/>
    <mergeCell ref="AF108:AG108"/>
    <mergeCell ref="AH108:AI108"/>
    <mergeCell ref="AF110:AG110"/>
    <mergeCell ref="AH113:AI113"/>
    <mergeCell ref="AJ110:AK110"/>
    <mergeCell ref="AC108:AE108"/>
    <mergeCell ref="X109:Y109"/>
    <mergeCell ref="V106:W106"/>
    <mergeCell ref="Z112:AB112"/>
    <mergeCell ref="AF112:AG112"/>
    <mergeCell ref="Z109:AB109"/>
    <mergeCell ref="AC111:AE111"/>
    <mergeCell ref="AH107:AI107"/>
    <mergeCell ref="AH111:AI111"/>
    <mergeCell ref="AF114:AG114"/>
    <mergeCell ref="AH106:AI106"/>
    <mergeCell ref="AF103:AG103"/>
    <mergeCell ref="X107:Y107"/>
    <mergeCell ref="Z107:AB107"/>
    <mergeCell ref="AC107:AE107"/>
    <mergeCell ref="X105:Y105"/>
    <mergeCell ref="AF106:AG106"/>
    <mergeCell ref="AF105:AG105"/>
    <mergeCell ref="Z104:AB104"/>
    <mergeCell ref="AF104:AG104"/>
    <mergeCell ref="AF107:AG107"/>
    <mergeCell ref="AH105:AI105"/>
    <mergeCell ref="AZ101:BB101"/>
    <mergeCell ref="BC101:BE101"/>
    <mergeCell ref="AJ101:AK101"/>
    <mergeCell ref="AL101:AM101"/>
    <mergeCell ref="AN101:AP101"/>
    <mergeCell ref="AQ101:AS101"/>
    <mergeCell ref="AT101:AV101"/>
    <mergeCell ref="AW101:AY101"/>
    <mergeCell ref="AH103:AI103"/>
    <mergeCell ref="AJ88:AK88"/>
    <mergeCell ref="AL88:AM88"/>
    <mergeCell ref="V88:W88"/>
    <mergeCell ref="X88:Y88"/>
    <mergeCell ref="Z88:AB88"/>
    <mergeCell ref="AC88:AE88"/>
    <mergeCell ref="AF88:AG88"/>
    <mergeCell ref="AH88:AI88"/>
    <mergeCell ref="AJ89:AK89"/>
    <mergeCell ref="X86:Y86"/>
    <mergeCell ref="C89:O89"/>
    <mergeCell ref="P89:Q89"/>
    <mergeCell ref="A91:B91"/>
    <mergeCell ref="C91:O91"/>
    <mergeCell ref="P91:Q91"/>
    <mergeCell ref="V87:W87"/>
    <mergeCell ref="T88:U88"/>
    <mergeCell ref="A88:B88"/>
    <mergeCell ref="C88:O88"/>
    <mergeCell ref="X87:Y87"/>
    <mergeCell ref="AJ87:AK87"/>
    <mergeCell ref="AL87:AM87"/>
    <mergeCell ref="AF87:AG87"/>
    <mergeCell ref="AH87:AI87"/>
    <mergeCell ref="BC86:BE86"/>
    <mergeCell ref="BF86:BH86"/>
    <mergeCell ref="Z87:AB87"/>
    <mergeCell ref="AC87:AE87"/>
    <mergeCell ref="AC86:AE86"/>
    <mergeCell ref="AF86:AG86"/>
    <mergeCell ref="AL86:AM86"/>
    <mergeCell ref="AJ86:AK86"/>
    <mergeCell ref="AZ86:BB86"/>
    <mergeCell ref="AZ85:BB85"/>
    <mergeCell ref="V86:W86"/>
    <mergeCell ref="V84:W84"/>
    <mergeCell ref="AH84:AI84"/>
    <mergeCell ref="X84:Y84"/>
    <mergeCell ref="Z86:AB86"/>
    <mergeCell ref="AF85:AG85"/>
    <mergeCell ref="AJ85:AK85"/>
    <mergeCell ref="AL84:AM84"/>
    <mergeCell ref="AW86:AY86"/>
    <mergeCell ref="AW85:AY85"/>
    <mergeCell ref="AH80:AI80"/>
    <mergeCell ref="AJ80:AK80"/>
    <mergeCell ref="AF77:AG77"/>
    <mergeCell ref="AH83:AI83"/>
    <mergeCell ref="AJ82:AK82"/>
    <mergeCell ref="AF84:AG84"/>
    <mergeCell ref="AH82:AI82"/>
    <mergeCell ref="AL79:AM79"/>
    <mergeCell ref="AJ84:AK84"/>
    <mergeCell ref="Z83:AB83"/>
    <mergeCell ref="AF83:AG83"/>
    <mergeCell ref="AC81:AE81"/>
    <mergeCell ref="X81:Y81"/>
    <mergeCell ref="Z81:AB81"/>
    <mergeCell ref="AF82:AG82"/>
    <mergeCell ref="X82:Y82"/>
    <mergeCell ref="Z82:AB82"/>
    <mergeCell ref="X83:Y83"/>
    <mergeCell ref="AH85:AI85"/>
    <mergeCell ref="AH86:AI86"/>
    <mergeCell ref="AJ74:AK74"/>
    <mergeCell ref="AL74:AM74"/>
    <mergeCell ref="AJ77:AK77"/>
    <mergeCell ref="AH75:AI75"/>
    <mergeCell ref="AH76:AI76"/>
    <mergeCell ref="AL83:AM83"/>
    <mergeCell ref="AJ83:AK83"/>
    <mergeCell ref="AL81:AM81"/>
    <mergeCell ref="V73:W73"/>
    <mergeCell ref="X73:Y73"/>
    <mergeCell ref="Z80:AB80"/>
    <mergeCell ref="AH74:AI74"/>
    <mergeCell ref="Z76:AB76"/>
    <mergeCell ref="Z78:AB78"/>
    <mergeCell ref="AC74:AE74"/>
    <mergeCell ref="AC73:AE73"/>
    <mergeCell ref="AH73:AI73"/>
    <mergeCell ref="V74:W74"/>
    <mergeCell ref="T73:U73"/>
    <mergeCell ref="P70:Q70"/>
    <mergeCell ref="R70:S70"/>
    <mergeCell ref="P71:Q71"/>
    <mergeCell ref="R71:S71"/>
    <mergeCell ref="R72:S72"/>
    <mergeCell ref="X75:Y75"/>
    <mergeCell ref="A71:B71"/>
    <mergeCell ref="A72:B72"/>
    <mergeCell ref="P72:Q72"/>
    <mergeCell ref="C71:O71"/>
    <mergeCell ref="C72:O72"/>
    <mergeCell ref="V75:W75"/>
    <mergeCell ref="C73:O73"/>
    <mergeCell ref="P73:Q73"/>
    <mergeCell ref="R73:S73"/>
    <mergeCell ref="A74:B74"/>
    <mergeCell ref="A73:B73"/>
    <mergeCell ref="V76:W76"/>
    <mergeCell ref="P75:Q75"/>
    <mergeCell ref="R75:S75"/>
    <mergeCell ref="R76:S76"/>
    <mergeCell ref="T75:U75"/>
    <mergeCell ref="T74:U74"/>
    <mergeCell ref="P74:Q74"/>
    <mergeCell ref="R74:S74"/>
    <mergeCell ref="BI68:BK68"/>
    <mergeCell ref="AH69:AI69"/>
    <mergeCell ref="AJ69:AK69"/>
    <mergeCell ref="AL69:AM69"/>
    <mergeCell ref="BC68:BE68"/>
    <mergeCell ref="BF68:BH68"/>
    <mergeCell ref="AL68:AM68"/>
    <mergeCell ref="AN68:AP68"/>
    <mergeCell ref="AQ68:AS68"/>
    <mergeCell ref="AT68:AV68"/>
    <mergeCell ref="AJ70:AK70"/>
    <mergeCell ref="A69:B69"/>
    <mergeCell ref="C69:O69"/>
    <mergeCell ref="P69:Q69"/>
    <mergeCell ref="R69:S69"/>
    <mergeCell ref="AF69:AG69"/>
    <mergeCell ref="A70:B70"/>
    <mergeCell ref="C70:O70"/>
    <mergeCell ref="AF70:AG70"/>
    <mergeCell ref="X69:Y69"/>
    <mergeCell ref="T68:U68"/>
    <mergeCell ref="V68:W68"/>
    <mergeCell ref="X68:Y68"/>
    <mergeCell ref="AH70:AI70"/>
    <mergeCell ref="V70:W70"/>
    <mergeCell ref="Z68:AB68"/>
    <mergeCell ref="AC68:AE68"/>
    <mergeCell ref="X70:Y70"/>
    <mergeCell ref="Z70:AB70"/>
    <mergeCell ref="AF68:AG68"/>
    <mergeCell ref="AT67:AV67"/>
    <mergeCell ref="AL66:AM66"/>
    <mergeCell ref="AC66:AE66"/>
    <mergeCell ref="A68:B68"/>
    <mergeCell ref="C68:O68"/>
    <mergeCell ref="P68:Q68"/>
    <mergeCell ref="R68:S68"/>
    <mergeCell ref="AJ67:AK67"/>
    <mergeCell ref="AH66:AI66"/>
    <mergeCell ref="AH68:AI68"/>
    <mergeCell ref="AJ68:AK68"/>
    <mergeCell ref="AL67:AM67"/>
    <mergeCell ref="AN67:AP67"/>
    <mergeCell ref="AQ67:AS67"/>
    <mergeCell ref="A67:B67"/>
    <mergeCell ref="AC67:AE67"/>
    <mergeCell ref="AF67:AG67"/>
    <mergeCell ref="AH67:AI67"/>
    <mergeCell ref="V67:W67"/>
    <mergeCell ref="C67:O67"/>
    <mergeCell ref="P67:Q67"/>
    <mergeCell ref="R67:S67"/>
    <mergeCell ref="X67:Y67"/>
    <mergeCell ref="Z67:AB67"/>
    <mergeCell ref="A66:B66"/>
    <mergeCell ref="AH64:AI64"/>
    <mergeCell ref="A65:B65"/>
    <mergeCell ref="C65:O65"/>
    <mergeCell ref="P65:Q65"/>
    <mergeCell ref="C66:O66"/>
    <mergeCell ref="P66:Q66"/>
    <mergeCell ref="T65:U65"/>
    <mergeCell ref="X65:Y65"/>
    <mergeCell ref="Z65:AB65"/>
    <mergeCell ref="AF66:AG66"/>
    <mergeCell ref="AJ66:AK66"/>
    <mergeCell ref="P62:Q62"/>
    <mergeCell ref="X62:Y62"/>
    <mergeCell ref="AC62:AE62"/>
    <mergeCell ref="AF64:AG64"/>
    <mergeCell ref="P64:Q64"/>
    <mergeCell ref="X66:Y66"/>
    <mergeCell ref="C64:O64"/>
    <mergeCell ref="A63:B63"/>
    <mergeCell ref="C63:O63"/>
    <mergeCell ref="AL62:AM62"/>
    <mergeCell ref="AH62:AI62"/>
    <mergeCell ref="AJ62:AK62"/>
    <mergeCell ref="AL64:AM64"/>
    <mergeCell ref="AL63:AM63"/>
    <mergeCell ref="AJ63:AK63"/>
    <mergeCell ref="AH63:AI63"/>
    <mergeCell ref="Z61:AB61"/>
    <mergeCell ref="Z62:AB62"/>
    <mergeCell ref="T61:U61"/>
    <mergeCell ref="P61:Q61"/>
    <mergeCell ref="V62:W62"/>
    <mergeCell ref="P63:Q63"/>
    <mergeCell ref="R63:S63"/>
    <mergeCell ref="AC64:AE64"/>
    <mergeCell ref="T62:U62"/>
    <mergeCell ref="X63:Y63"/>
    <mergeCell ref="Z63:AB63"/>
    <mergeCell ref="T63:U63"/>
    <mergeCell ref="T60:U60"/>
    <mergeCell ref="V60:W60"/>
    <mergeCell ref="V61:W61"/>
    <mergeCell ref="X61:Y61"/>
    <mergeCell ref="X60:Y60"/>
    <mergeCell ref="Z60:AB60"/>
    <mergeCell ref="AN59:AP59"/>
    <mergeCell ref="AJ59:AK59"/>
    <mergeCell ref="AC60:AE60"/>
    <mergeCell ref="AJ60:AK60"/>
    <mergeCell ref="AF59:AG59"/>
    <mergeCell ref="X59:Y59"/>
    <mergeCell ref="AC59:AE59"/>
    <mergeCell ref="Z59:AB59"/>
    <mergeCell ref="AC63:AE63"/>
    <mergeCell ref="AF62:AG62"/>
    <mergeCell ref="AT59:AV59"/>
    <mergeCell ref="AF60:AG60"/>
    <mergeCell ref="AF61:AG61"/>
    <mergeCell ref="AC61:AE61"/>
    <mergeCell ref="AF63:AG63"/>
    <mergeCell ref="AL61:AM61"/>
    <mergeCell ref="AL60:AM60"/>
    <mergeCell ref="AH61:AI61"/>
    <mergeCell ref="AL57:AM57"/>
    <mergeCell ref="AJ61:AK61"/>
    <mergeCell ref="AH60:AI60"/>
    <mergeCell ref="AH59:AI59"/>
    <mergeCell ref="AH57:AI57"/>
    <mergeCell ref="AJ57:AK57"/>
    <mergeCell ref="BI59:BK59"/>
    <mergeCell ref="BC59:BE59"/>
    <mergeCell ref="BF59:BH59"/>
    <mergeCell ref="AL56:AM56"/>
    <mergeCell ref="AL58:AM58"/>
    <mergeCell ref="AZ59:BB59"/>
    <mergeCell ref="AQ59:AS59"/>
    <mergeCell ref="AW59:AY59"/>
    <mergeCell ref="A56:B56"/>
    <mergeCell ref="C56:O56"/>
    <mergeCell ref="AC53:AE53"/>
    <mergeCell ref="P55:Q55"/>
    <mergeCell ref="V53:W53"/>
    <mergeCell ref="X54:Y54"/>
    <mergeCell ref="Z54:AB54"/>
    <mergeCell ref="T54:U54"/>
    <mergeCell ref="T53:U53"/>
    <mergeCell ref="Z56:AB56"/>
    <mergeCell ref="AJ51:AK51"/>
    <mergeCell ref="AF52:AG52"/>
    <mergeCell ref="C51:O51"/>
    <mergeCell ref="A52:B52"/>
    <mergeCell ref="C52:O52"/>
    <mergeCell ref="Z51:AB51"/>
    <mergeCell ref="R51:S51"/>
    <mergeCell ref="A51:B51"/>
    <mergeCell ref="R52:S52"/>
    <mergeCell ref="P51:Q51"/>
    <mergeCell ref="AJ50:AK50"/>
    <mergeCell ref="AL50:AM50"/>
    <mergeCell ref="R49:S49"/>
    <mergeCell ref="Z49:AB49"/>
    <mergeCell ref="AH50:AI50"/>
    <mergeCell ref="AC50:AE50"/>
    <mergeCell ref="V50:W50"/>
    <mergeCell ref="Z50:AB50"/>
    <mergeCell ref="V49:W49"/>
    <mergeCell ref="AF50:AG50"/>
    <mergeCell ref="R50:S50"/>
    <mergeCell ref="P47:Q47"/>
    <mergeCell ref="T47:U47"/>
    <mergeCell ref="C47:O47"/>
    <mergeCell ref="R47:S47"/>
    <mergeCell ref="C50:O50"/>
    <mergeCell ref="P50:Q50"/>
    <mergeCell ref="P49:Q49"/>
    <mergeCell ref="T48:U48"/>
    <mergeCell ref="AL48:AM48"/>
    <mergeCell ref="V48:W48"/>
    <mergeCell ref="X48:Y48"/>
    <mergeCell ref="T46:U46"/>
    <mergeCell ref="V46:W46"/>
    <mergeCell ref="V47:W47"/>
    <mergeCell ref="X46:Y46"/>
    <mergeCell ref="AC48:AE48"/>
    <mergeCell ref="AL47:AM47"/>
    <mergeCell ref="AC47:AE47"/>
    <mergeCell ref="AF46:AG46"/>
    <mergeCell ref="AH49:AI49"/>
    <mergeCell ref="AJ48:AK48"/>
    <mergeCell ref="AF48:AG48"/>
    <mergeCell ref="AF47:AG47"/>
    <mergeCell ref="AH47:AI47"/>
    <mergeCell ref="AJ47:AK47"/>
    <mergeCell ref="AH48:AI48"/>
    <mergeCell ref="AH46:AI46"/>
    <mergeCell ref="AJ49:AK49"/>
    <mergeCell ref="AN45:AP45"/>
    <mergeCell ref="AQ45:AS45"/>
    <mergeCell ref="AT45:AV45"/>
    <mergeCell ref="AJ46:AK46"/>
    <mergeCell ref="AL46:AM46"/>
    <mergeCell ref="BI45:BK45"/>
    <mergeCell ref="AW45:AY45"/>
    <mergeCell ref="AZ45:BB45"/>
    <mergeCell ref="BC45:BE45"/>
    <mergeCell ref="BF45:BH45"/>
    <mergeCell ref="P46:Q46"/>
    <mergeCell ref="R46:S46"/>
    <mergeCell ref="A45:B45"/>
    <mergeCell ref="C45:O45"/>
    <mergeCell ref="P45:Q45"/>
    <mergeCell ref="R45:S45"/>
    <mergeCell ref="AL43:AM43"/>
    <mergeCell ref="AC42:AE42"/>
    <mergeCell ref="AH42:AI42"/>
    <mergeCell ref="AH45:AI45"/>
    <mergeCell ref="AF42:AG42"/>
    <mergeCell ref="AF43:AG43"/>
    <mergeCell ref="AH43:AI43"/>
    <mergeCell ref="AC43:AE43"/>
    <mergeCell ref="AC44:AE44"/>
    <mergeCell ref="AJ44:AK44"/>
    <mergeCell ref="AC45:AE45"/>
    <mergeCell ref="AL36:AM36"/>
    <mergeCell ref="Z36:AB36"/>
    <mergeCell ref="AC36:AE36"/>
    <mergeCell ref="AJ36:AK36"/>
    <mergeCell ref="AH36:AI36"/>
    <mergeCell ref="AJ37:AK37"/>
    <mergeCell ref="Z37:AB37"/>
    <mergeCell ref="AL42:AM42"/>
    <mergeCell ref="AJ42:AK42"/>
    <mergeCell ref="A43:B43"/>
    <mergeCell ref="C43:O43"/>
    <mergeCell ref="P43:Q43"/>
    <mergeCell ref="R43:S43"/>
    <mergeCell ref="AH35:AI35"/>
    <mergeCell ref="AJ35:AK35"/>
    <mergeCell ref="AC35:AE35"/>
    <mergeCell ref="A36:B36"/>
    <mergeCell ref="C36:O36"/>
    <mergeCell ref="P36:Q36"/>
    <mergeCell ref="R36:S36"/>
    <mergeCell ref="V36:W36"/>
    <mergeCell ref="AF35:AG35"/>
    <mergeCell ref="T36:U36"/>
    <mergeCell ref="X36:Y36"/>
    <mergeCell ref="BC33:BE33"/>
    <mergeCell ref="BF33:BH33"/>
    <mergeCell ref="AL33:AM33"/>
    <mergeCell ref="AN33:AP33"/>
    <mergeCell ref="AQ33:AS33"/>
    <mergeCell ref="AT33:AV33"/>
    <mergeCell ref="AW33:AY33"/>
    <mergeCell ref="AZ33:BB33"/>
    <mergeCell ref="AL35:AM35"/>
    <mergeCell ref="AF34:AG34"/>
    <mergeCell ref="AH34:AI34"/>
    <mergeCell ref="A35:B35"/>
    <mergeCell ref="C35:O35"/>
    <mergeCell ref="P35:Q35"/>
    <mergeCell ref="R35:S35"/>
    <mergeCell ref="X35:Y35"/>
    <mergeCell ref="Z35:AB35"/>
    <mergeCell ref="AJ34:AK34"/>
    <mergeCell ref="BI33:BK33"/>
    <mergeCell ref="A34:B34"/>
    <mergeCell ref="C34:O34"/>
    <mergeCell ref="P34:Q34"/>
    <mergeCell ref="R34:S34"/>
    <mergeCell ref="BI34:BK34"/>
    <mergeCell ref="X34:Y34"/>
    <mergeCell ref="BF34:BH34"/>
    <mergeCell ref="BC34:BE34"/>
    <mergeCell ref="AZ34:BB34"/>
    <mergeCell ref="AL34:AM34"/>
    <mergeCell ref="Z34:AB34"/>
    <mergeCell ref="AN34:AP34"/>
    <mergeCell ref="AW34:AY34"/>
    <mergeCell ref="AT34:AV34"/>
    <mergeCell ref="AC34:AE34"/>
    <mergeCell ref="AQ34:AS34"/>
    <mergeCell ref="AJ33:AK33"/>
    <mergeCell ref="AC29:AE32"/>
    <mergeCell ref="X30:Y32"/>
    <mergeCell ref="AF33:AG33"/>
    <mergeCell ref="AH33:AI33"/>
    <mergeCell ref="AF29:AG32"/>
    <mergeCell ref="Z33:AB33"/>
    <mergeCell ref="AC33:AE33"/>
    <mergeCell ref="T33:U33"/>
    <mergeCell ref="AW30:AY30"/>
    <mergeCell ref="AW31:AY31"/>
    <mergeCell ref="AT29:AY29"/>
    <mergeCell ref="AN30:AP30"/>
    <mergeCell ref="AN31:AP31"/>
    <mergeCell ref="V29:W32"/>
    <mergeCell ref="X29:AB29"/>
    <mergeCell ref="AQ31:AS31"/>
    <mergeCell ref="AH29:AI32"/>
    <mergeCell ref="A33:B33"/>
    <mergeCell ref="C33:O33"/>
    <mergeCell ref="P33:Q33"/>
    <mergeCell ref="R33:S33"/>
    <mergeCell ref="A28:B32"/>
    <mergeCell ref="C28:O32"/>
    <mergeCell ref="P29:Q32"/>
    <mergeCell ref="R29:S32"/>
    <mergeCell ref="X28:AE28"/>
    <mergeCell ref="AF28:AM28"/>
    <mergeCell ref="P28:W28"/>
    <mergeCell ref="BI30:BK30"/>
    <mergeCell ref="T29:U32"/>
    <mergeCell ref="AJ29:AK32"/>
    <mergeCell ref="AL29:AM32"/>
    <mergeCell ref="Z30:AB32"/>
    <mergeCell ref="AN32:AP32"/>
    <mergeCell ref="BC31:BE31"/>
    <mergeCell ref="BI32:BK32"/>
    <mergeCell ref="BF32:BH32"/>
    <mergeCell ref="BC32:BE32"/>
    <mergeCell ref="AW32:AY32"/>
    <mergeCell ref="AZ32:BB32"/>
    <mergeCell ref="AS14:AS16"/>
    <mergeCell ref="BI31:BK31"/>
    <mergeCell ref="AQ30:AS30"/>
    <mergeCell ref="BC30:BE30"/>
    <mergeCell ref="AT30:AV30"/>
    <mergeCell ref="AT31:AV31"/>
    <mergeCell ref="AL26:AM26"/>
    <mergeCell ref="AZ30:BB30"/>
    <mergeCell ref="AZ31:BB31"/>
    <mergeCell ref="AT32:AV32"/>
    <mergeCell ref="AQ32:AS32"/>
    <mergeCell ref="AZ29:BE29"/>
    <mergeCell ref="AX15:AX16"/>
    <mergeCell ref="AZ15:AZ16"/>
    <mergeCell ref="BC14:BC16"/>
    <mergeCell ref="BH14:BH16"/>
    <mergeCell ref="BD14:BD16"/>
    <mergeCell ref="AW14:AW16"/>
    <mergeCell ref="AY15:AY16"/>
    <mergeCell ref="AN28:BK28"/>
    <mergeCell ref="AN29:AS29"/>
    <mergeCell ref="BF14:BF16"/>
    <mergeCell ref="AP15:AP16"/>
    <mergeCell ref="BF29:BK29"/>
    <mergeCell ref="BE14:BE16"/>
    <mergeCell ref="BG14:BG16"/>
    <mergeCell ref="AX14:BA14"/>
    <mergeCell ref="BF30:BH30"/>
    <mergeCell ref="BF31:BH31"/>
    <mergeCell ref="BA15:BA16"/>
    <mergeCell ref="BB14:BB16"/>
    <mergeCell ref="S14:S16"/>
    <mergeCell ref="Z15:Z16"/>
    <mergeCell ref="AQ15:AQ16"/>
    <mergeCell ref="AR15:AR16"/>
    <mergeCell ref="AO15:AO16"/>
    <mergeCell ref="T15:T16"/>
    <mergeCell ref="U15:U16"/>
    <mergeCell ref="V15:V16"/>
    <mergeCell ref="AE15:AE16"/>
    <mergeCell ref="AD15:AD16"/>
    <mergeCell ref="AB14:AE14"/>
    <mergeCell ref="AU15:AU16"/>
    <mergeCell ref="AC15:AC16"/>
    <mergeCell ref="AM15:AM16"/>
    <mergeCell ref="AN15:AN16"/>
    <mergeCell ref="AB15:AB16"/>
    <mergeCell ref="AT15:AT16"/>
    <mergeCell ref="AT14:AV14"/>
    <mergeCell ref="AV15:AV16"/>
    <mergeCell ref="AO14:AR14"/>
    <mergeCell ref="AL15:AL16"/>
    <mergeCell ref="AF14:AF16"/>
    <mergeCell ref="AG15:AG16"/>
    <mergeCell ref="AH15:AH16"/>
    <mergeCell ref="AI15:AI16"/>
    <mergeCell ref="AG14:AI14"/>
    <mergeCell ref="A15:A16"/>
    <mergeCell ref="T14:V14"/>
    <mergeCell ref="X15:X16"/>
    <mergeCell ref="Y15:Y16"/>
    <mergeCell ref="W14:W16"/>
    <mergeCell ref="X14:Z14"/>
    <mergeCell ref="I15:I16"/>
    <mergeCell ref="L15:L16"/>
    <mergeCell ref="M15:M16"/>
    <mergeCell ref="N15:N16"/>
    <mergeCell ref="K14:N14"/>
    <mergeCell ref="O14:R14"/>
    <mergeCell ref="C15:C16"/>
    <mergeCell ref="D15:D16"/>
    <mergeCell ref="K15:K16"/>
    <mergeCell ref="P15:P16"/>
    <mergeCell ref="Q15:Q16"/>
    <mergeCell ref="H15:H16"/>
    <mergeCell ref="O15:O16"/>
    <mergeCell ref="R15:R16"/>
    <mergeCell ref="O1:AV1"/>
    <mergeCell ref="B15:B16"/>
    <mergeCell ref="BB5:BK5"/>
    <mergeCell ref="A5:J5"/>
    <mergeCell ref="B14:E14"/>
    <mergeCell ref="F14:F16"/>
    <mergeCell ref="G14:I14"/>
    <mergeCell ref="J14:J16"/>
    <mergeCell ref="E15:E16"/>
    <mergeCell ref="G15:G16"/>
    <mergeCell ref="A6:J6"/>
    <mergeCell ref="A8:J8"/>
    <mergeCell ref="BB1:BK1"/>
    <mergeCell ref="BB2:BK2"/>
    <mergeCell ref="BB3:BK3"/>
    <mergeCell ref="BB4:BK4"/>
    <mergeCell ref="A2:J2"/>
    <mergeCell ref="A3:J3"/>
    <mergeCell ref="A4:J4"/>
    <mergeCell ref="O2:AV2"/>
    <mergeCell ref="BB10:BK10"/>
    <mergeCell ref="O7:AV7"/>
    <mergeCell ref="BB6:BK6"/>
    <mergeCell ref="O8:AV8"/>
    <mergeCell ref="O9:AV9"/>
    <mergeCell ref="BB8:BK8"/>
    <mergeCell ref="O10:AV10"/>
    <mergeCell ref="O6:AV6"/>
    <mergeCell ref="A37:B37"/>
    <mergeCell ref="C37:O37"/>
    <mergeCell ref="P37:Q37"/>
    <mergeCell ref="R37:S37"/>
    <mergeCell ref="O3:AV3"/>
    <mergeCell ref="AJ38:AK38"/>
    <mergeCell ref="O4:AV4"/>
    <mergeCell ref="O5:AV5"/>
    <mergeCell ref="AL37:AM37"/>
    <mergeCell ref="AC37:AE37"/>
    <mergeCell ref="AA14:AA16"/>
    <mergeCell ref="AJ14:AJ16"/>
    <mergeCell ref="AK14:AN14"/>
    <mergeCell ref="AK15:AK16"/>
    <mergeCell ref="AL38:AM38"/>
    <mergeCell ref="A39:B39"/>
    <mergeCell ref="C39:O39"/>
    <mergeCell ref="P39:Q39"/>
    <mergeCell ref="R39:S39"/>
    <mergeCell ref="A38:B38"/>
    <mergeCell ref="C38:O38"/>
    <mergeCell ref="P38:Q38"/>
    <mergeCell ref="R38:S38"/>
    <mergeCell ref="V39:W39"/>
    <mergeCell ref="AC38:AE38"/>
    <mergeCell ref="AF38:AG38"/>
    <mergeCell ref="AH38:AI38"/>
    <mergeCell ref="AF39:AG39"/>
    <mergeCell ref="X39:Y39"/>
    <mergeCell ref="Z39:AB39"/>
    <mergeCell ref="AC39:AE39"/>
    <mergeCell ref="AH39:AI39"/>
    <mergeCell ref="AJ39:AK39"/>
    <mergeCell ref="AL39:AM39"/>
    <mergeCell ref="A40:B40"/>
    <mergeCell ref="C40:O40"/>
    <mergeCell ref="P40:Q40"/>
    <mergeCell ref="R40:S40"/>
    <mergeCell ref="T40:U40"/>
    <mergeCell ref="V40:W40"/>
    <mergeCell ref="X40:Y40"/>
    <mergeCell ref="Z40:AB40"/>
    <mergeCell ref="AH40:AI40"/>
    <mergeCell ref="V41:W41"/>
    <mergeCell ref="X41:Y41"/>
    <mergeCell ref="Z41:AB41"/>
    <mergeCell ref="AC41:AE41"/>
    <mergeCell ref="AC40:AE40"/>
    <mergeCell ref="AF40:AG40"/>
    <mergeCell ref="AL41:AM41"/>
    <mergeCell ref="AJ41:AK41"/>
    <mergeCell ref="T41:U41"/>
    <mergeCell ref="AF41:AG41"/>
    <mergeCell ref="AH41:AI41"/>
    <mergeCell ref="A41:B41"/>
    <mergeCell ref="C41:O41"/>
    <mergeCell ref="P41:Q41"/>
    <mergeCell ref="R41:S41"/>
    <mergeCell ref="AJ40:AK40"/>
    <mergeCell ref="AL40:AM40"/>
    <mergeCell ref="A48:B48"/>
    <mergeCell ref="C48:O48"/>
    <mergeCell ref="P48:Q48"/>
    <mergeCell ref="R48:S48"/>
    <mergeCell ref="A42:B42"/>
    <mergeCell ref="AJ43:AK43"/>
    <mergeCell ref="X43:Y43"/>
    <mergeCell ref="Z43:AB43"/>
    <mergeCell ref="X50:Y50"/>
    <mergeCell ref="AC46:AE46"/>
    <mergeCell ref="Z48:AB48"/>
    <mergeCell ref="T50:U50"/>
    <mergeCell ref="X47:Y47"/>
    <mergeCell ref="X49:Y49"/>
    <mergeCell ref="T49:U49"/>
    <mergeCell ref="Z46:AB46"/>
    <mergeCell ref="X42:Y42"/>
    <mergeCell ref="C42:O42"/>
    <mergeCell ref="T45:U45"/>
    <mergeCell ref="AF45:AG45"/>
    <mergeCell ref="T42:U42"/>
    <mergeCell ref="V42:W42"/>
    <mergeCell ref="P42:Q42"/>
    <mergeCell ref="R42:S42"/>
    <mergeCell ref="X45:Y45"/>
    <mergeCell ref="Z45:AB45"/>
    <mergeCell ref="P52:Q52"/>
    <mergeCell ref="AC51:AE51"/>
    <mergeCell ref="Z52:AB52"/>
    <mergeCell ref="X52:Y52"/>
    <mergeCell ref="V52:W52"/>
    <mergeCell ref="T51:U51"/>
    <mergeCell ref="V51:W51"/>
    <mergeCell ref="AF51:AG51"/>
    <mergeCell ref="X51:Y51"/>
    <mergeCell ref="AL53:AM53"/>
    <mergeCell ref="T52:U52"/>
    <mergeCell ref="X53:Y53"/>
    <mergeCell ref="AL51:AM51"/>
    <mergeCell ref="AH51:AI51"/>
    <mergeCell ref="AH52:AI52"/>
    <mergeCell ref="AJ52:AK52"/>
    <mergeCell ref="AL52:AM52"/>
    <mergeCell ref="AJ53:AK53"/>
    <mergeCell ref="AH55:AI55"/>
    <mergeCell ref="AC55:AE55"/>
    <mergeCell ref="A53:B53"/>
    <mergeCell ref="C53:O53"/>
    <mergeCell ref="P53:Q53"/>
    <mergeCell ref="R53:S53"/>
    <mergeCell ref="AH54:AI54"/>
    <mergeCell ref="R54:S54"/>
    <mergeCell ref="AJ54:AK54"/>
    <mergeCell ref="A54:B54"/>
    <mergeCell ref="C54:O54"/>
    <mergeCell ref="P54:Q54"/>
    <mergeCell ref="V55:W55"/>
    <mergeCell ref="R55:S55"/>
    <mergeCell ref="AF54:AG54"/>
    <mergeCell ref="AF53:AG53"/>
    <mergeCell ref="AH53:AI53"/>
    <mergeCell ref="V54:W54"/>
    <mergeCell ref="Z53:AB53"/>
    <mergeCell ref="V63:W63"/>
    <mergeCell ref="V56:W56"/>
    <mergeCell ref="A59:B59"/>
    <mergeCell ref="T59:U59"/>
    <mergeCell ref="V59:W59"/>
    <mergeCell ref="P56:Q56"/>
    <mergeCell ref="P59:Q59"/>
    <mergeCell ref="R57:S57"/>
    <mergeCell ref="A57:B57"/>
    <mergeCell ref="P57:Q57"/>
    <mergeCell ref="T64:U64"/>
    <mergeCell ref="V64:W64"/>
    <mergeCell ref="X64:Y64"/>
    <mergeCell ref="Z64:AB64"/>
    <mergeCell ref="X57:Y57"/>
    <mergeCell ref="R56:S56"/>
    <mergeCell ref="AC57:AE57"/>
    <mergeCell ref="AL55:AM55"/>
    <mergeCell ref="T56:U56"/>
    <mergeCell ref="AF55:AG55"/>
    <mergeCell ref="AH56:AI56"/>
    <mergeCell ref="AJ56:AK56"/>
    <mergeCell ref="Z55:AB55"/>
    <mergeCell ref="AF57:AG57"/>
    <mergeCell ref="AJ55:AK55"/>
    <mergeCell ref="T55:U55"/>
    <mergeCell ref="AJ64:AK64"/>
    <mergeCell ref="A60:B60"/>
    <mergeCell ref="R61:S61"/>
    <mergeCell ref="R62:S62"/>
    <mergeCell ref="T57:U57"/>
    <mergeCell ref="C57:O57"/>
    <mergeCell ref="C60:O60"/>
    <mergeCell ref="P60:Q60"/>
    <mergeCell ref="R60:S60"/>
    <mergeCell ref="C59:O59"/>
    <mergeCell ref="A61:B61"/>
    <mergeCell ref="R65:S65"/>
    <mergeCell ref="R59:S59"/>
    <mergeCell ref="R64:S64"/>
    <mergeCell ref="C61:O61"/>
    <mergeCell ref="A62:B62"/>
    <mergeCell ref="C62:O62"/>
    <mergeCell ref="A64:B64"/>
    <mergeCell ref="R66:S66"/>
    <mergeCell ref="T69:U69"/>
    <mergeCell ref="Z74:AB74"/>
    <mergeCell ref="T70:U70"/>
    <mergeCell ref="V72:W72"/>
    <mergeCell ref="T71:U71"/>
    <mergeCell ref="T72:U72"/>
    <mergeCell ref="V71:W71"/>
    <mergeCell ref="T67:U67"/>
    <mergeCell ref="T66:U66"/>
    <mergeCell ref="BI75:BK75"/>
    <mergeCell ref="BF75:BH75"/>
    <mergeCell ref="V66:W66"/>
    <mergeCell ref="V65:W65"/>
    <mergeCell ref="AF65:AG65"/>
    <mergeCell ref="AH65:AI65"/>
    <mergeCell ref="AL65:AM65"/>
    <mergeCell ref="AC65:AE65"/>
    <mergeCell ref="Z66:AB66"/>
    <mergeCell ref="AJ65:AK65"/>
    <mergeCell ref="X74:Y74"/>
    <mergeCell ref="V69:W69"/>
    <mergeCell ref="AF74:AG74"/>
    <mergeCell ref="Z72:AB72"/>
    <mergeCell ref="AC72:AE72"/>
    <mergeCell ref="X72:Y72"/>
    <mergeCell ref="X71:Y71"/>
    <mergeCell ref="Z71:AB71"/>
    <mergeCell ref="AF71:AG71"/>
    <mergeCell ref="AF72:AG72"/>
    <mergeCell ref="AJ75:AK75"/>
    <mergeCell ref="AW75:AY75"/>
    <mergeCell ref="AL75:AM75"/>
    <mergeCell ref="Z73:AB73"/>
    <mergeCell ref="Z75:AB75"/>
    <mergeCell ref="AC75:AE75"/>
    <mergeCell ref="AN75:AP75"/>
    <mergeCell ref="AQ75:AS75"/>
    <mergeCell ref="AZ75:BB75"/>
    <mergeCell ref="BC75:BE75"/>
    <mergeCell ref="AT75:AV75"/>
    <mergeCell ref="P77:Q77"/>
    <mergeCell ref="T79:U79"/>
    <mergeCell ref="AC79:AE79"/>
    <mergeCell ref="AJ76:AK76"/>
    <mergeCell ref="Z79:AB79"/>
    <mergeCell ref="AC78:AE78"/>
    <mergeCell ref="AC77:AE77"/>
    <mergeCell ref="X78:Y78"/>
    <mergeCell ref="R77:S77"/>
    <mergeCell ref="T77:U77"/>
    <mergeCell ref="R80:S80"/>
    <mergeCell ref="AH77:AI77"/>
    <mergeCell ref="AF78:AG78"/>
    <mergeCell ref="V77:W77"/>
    <mergeCell ref="X77:Y77"/>
    <mergeCell ref="X80:Y80"/>
    <mergeCell ref="AC80:AE80"/>
    <mergeCell ref="R78:S78"/>
    <mergeCell ref="T78:U78"/>
    <mergeCell ref="A80:B80"/>
    <mergeCell ref="V78:W78"/>
    <mergeCell ref="X79:Y79"/>
    <mergeCell ref="T80:U80"/>
    <mergeCell ref="A79:B79"/>
    <mergeCell ref="C78:O78"/>
    <mergeCell ref="P78:Q78"/>
    <mergeCell ref="P79:Q79"/>
    <mergeCell ref="C80:O80"/>
    <mergeCell ref="P80:Q80"/>
    <mergeCell ref="AF76:AG76"/>
    <mergeCell ref="P76:Q76"/>
    <mergeCell ref="A77:B77"/>
    <mergeCell ref="C77:O77"/>
    <mergeCell ref="A76:B76"/>
    <mergeCell ref="C76:O76"/>
    <mergeCell ref="T76:U76"/>
    <mergeCell ref="Z77:AB77"/>
    <mergeCell ref="AC76:AE76"/>
    <mergeCell ref="X76:Y76"/>
    <mergeCell ref="C79:O79"/>
    <mergeCell ref="R79:S79"/>
    <mergeCell ref="AF79:AG79"/>
    <mergeCell ref="AH79:AI79"/>
    <mergeCell ref="AL77:AM77"/>
    <mergeCell ref="AJ78:AK78"/>
    <mergeCell ref="AL78:AM78"/>
    <mergeCell ref="V80:W80"/>
    <mergeCell ref="V79:W79"/>
    <mergeCell ref="AJ79:AK79"/>
    <mergeCell ref="P82:Q82"/>
    <mergeCell ref="V82:W82"/>
    <mergeCell ref="R82:S82"/>
    <mergeCell ref="C81:O81"/>
    <mergeCell ref="P81:Q81"/>
    <mergeCell ref="T82:U82"/>
    <mergeCell ref="V81:W81"/>
    <mergeCell ref="R81:S81"/>
    <mergeCell ref="T81:U81"/>
    <mergeCell ref="AF81:AG81"/>
    <mergeCell ref="AF80:AG80"/>
    <mergeCell ref="AH81:AI81"/>
    <mergeCell ref="A85:B85"/>
    <mergeCell ref="C85:O85"/>
    <mergeCell ref="C82:O82"/>
    <mergeCell ref="C83:O83"/>
    <mergeCell ref="A84:B84"/>
    <mergeCell ref="C84:O84"/>
    <mergeCell ref="A83:B83"/>
    <mergeCell ref="P90:Q90"/>
    <mergeCell ref="R90:S90"/>
    <mergeCell ref="T90:U90"/>
    <mergeCell ref="V85:W85"/>
    <mergeCell ref="T89:U89"/>
    <mergeCell ref="P88:Q88"/>
    <mergeCell ref="R88:S88"/>
    <mergeCell ref="X89:Y89"/>
    <mergeCell ref="V89:W89"/>
    <mergeCell ref="AC83:AE83"/>
    <mergeCell ref="AC82:AE82"/>
    <mergeCell ref="AC85:AE85"/>
    <mergeCell ref="Z84:AB84"/>
    <mergeCell ref="AC84:AE84"/>
    <mergeCell ref="X85:Y85"/>
    <mergeCell ref="Z85:AB85"/>
    <mergeCell ref="V83:W83"/>
    <mergeCell ref="AC89:AE89"/>
    <mergeCell ref="AF89:AG89"/>
    <mergeCell ref="AH89:AI89"/>
    <mergeCell ref="Z89:AB89"/>
    <mergeCell ref="AJ90:AK90"/>
    <mergeCell ref="Z90:AB90"/>
    <mergeCell ref="R91:S91"/>
    <mergeCell ref="X90:Y90"/>
    <mergeCell ref="V90:W90"/>
    <mergeCell ref="Z91:AB91"/>
    <mergeCell ref="AJ91:AK91"/>
    <mergeCell ref="AC91:AE91"/>
    <mergeCell ref="AC90:AE90"/>
    <mergeCell ref="AF90:AG90"/>
    <mergeCell ref="AH90:AI90"/>
    <mergeCell ref="C92:O92"/>
    <mergeCell ref="V91:W91"/>
    <mergeCell ref="X91:Y91"/>
    <mergeCell ref="T91:U91"/>
    <mergeCell ref="X92:Y92"/>
    <mergeCell ref="P92:Q92"/>
    <mergeCell ref="R92:S92"/>
    <mergeCell ref="AF91:AG91"/>
    <mergeCell ref="AH91:AI91"/>
    <mergeCell ref="AJ92:AK92"/>
    <mergeCell ref="AL92:AM92"/>
    <mergeCell ref="T93:U93"/>
    <mergeCell ref="V93:W93"/>
    <mergeCell ref="AF92:AG92"/>
    <mergeCell ref="AH92:AI92"/>
    <mergeCell ref="AC92:AE92"/>
    <mergeCell ref="Z92:AB92"/>
    <mergeCell ref="A93:B93"/>
    <mergeCell ref="C93:O93"/>
    <mergeCell ref="P93:Q93"/>
    <mergeCell ref="R93:S93"/>
    <mergeCell ref="AC94:AE94"/>
    <mergeCell ref="AL93:AM93"/>
    <mergeCell ref="AC93:AE93"/>
    <mergeCell ref="AF93:AG93"/>
    <mergeCell ref="AH93:AI93"/>
    <mergeCell ref="AJ93:AK93"/>
    <mergeCell ref="AF94:AG94"/>
    <mergeCell ref="AH94:AI94"/>
    <mergeCell ref="AJ94:AK94"/>
    <mergeCell ref="AL94:AM94"/>
    <mergeCell ref="A94:B94"/>
    <mergeCell ref="C94:O94"/>
    <mergeCell ref="P94:Q94"/>
    <mergeCell ref="R94:S94"/>
    <mergeCell ref="X94:Y94"/>
    <mergeCell ref="Z94:AB94"/>
    <mergeCell ref="X93:Y93"/>
    <mergeCell ref="Z93:AB93"/>
    <mergeCell ref="AC95:AE95"/>
    <mergeCell ref="AF95:AG95"/>
    <mergeCell ref="AH95:AI95"/>
    <mergeCell ref="AJ95:AK95"/>
    <mergeCell ref="V96:W96"/>
    <mergeCell ref="A95:B95"/>
    <mergeCell ref="C95:O95"/>
    <mergeCell ref="P95:Q95"/>
    <mergeCell ref="R95:S95"/>
    <mergeCell ref="T95:U95"/>
    <mergeCell ref="V95:W95"/>
    <mergeCell ref="X95:Y95"/>
    <mergeCell ref="Z95:AB95"/>
    <mergeCell ref="AF96:AG96"/>
    <mergeCell ref="AH96:AI96"/>
    <mergeCell ref="X96:Y96"/>
    <mergeCell ref="Z96:AB96"/>
    <mergeCell ref="AC96:AE96"/>
    <mergeCell ref="A97:B97"/>
    <mergeCell ref="C97:O97"/>
    <mergeCell ref="P97:Q97"/>
    <mergeCell ref="R97:S97"/>
    <mergeCell ref="A96:B96"/>
    <mergeCell ref="C96:O96"/>
    <mergeCell ref="P96:Q96"/>
    <mergeCell ref="R96:S96"/>
    <mergeCell ref="AC98:AE98"/>
    <mergeCell ref="AL97:AM97"/>
    <mergeCell ref="AC97:AE97"/>
    <mergeCell ref="AF97:AG97"/>
    <mergeCell ref="AH97:AI97"/>
    <mergeCell ref="AJ97:AK97"/>
    <mergeCell ref="AF98:AG98"/>
    <mergeCell ref="AH98:AI98"/>
    <mergeCell ref="AJ98:AK98"/>
    <mergeCell ref="AL98:AM98"/>
    <mergeCell ref="X98:Y98"/>
    <mergeCell ref="Z98:AB98"/>
    <mergeCell ref="T97:U97"/>
    <mergeCell ref="V97:W97"/>
    <mergeCell ref="X97:Y97"/>
    <mergeCell ref="Z97:AB97"/>
    <mergeCell ref="V98:W98"/>
    <mergeCell ref="A99:B99"/>
    <mergeCell ref="C99:O99"/>
    <mergeCell ref="P99:Q99"/>
    <mergeCell ref="R99:S99"/>
    <mergeCell ref="A98:B98"/>
    <mergeCell ref="C98:O98"/>
    <mergeCell ref="P98:Q98"/>
    <mergeCell ref="R98:S98"/>
    <mergeCell ref="Z100:AB100"/>
    <mergeCell ref="AC99:AE99"/>
    <mergeCell ref="T100:U100"/>
    <mergeCell ref="V100:W100"/>
    <mergeCell ref="X100:Y100"/>
    <mergeCell ref="T99:U99"/>
    <mergeCell ref="V99:W99"/>
    <mergeCell ref="X99:Y99"/>
    <mergeCell ref="Z99:AB99"/>
    <mergeCell ref="AC102:AE102"/>
    <mergeCell ref="AC101:AE101"/>
    <mergeCell ref="AF101:AG101"/>
    <mergeCell ref="AH101:AI101"/>
    <mergeCell ref="AF102:AG102"/>
    <mergeCell ref="AF99:AG99"/>
    <mergeCell ref="AH99:AI99"/>
    <mergeCell ref="AH100:AI100"/>
    <mergeCell ref="AC100:AE100"/>
    <mergeCell ref="AF100:AG100"/>
    <mergeCell ref="A100:B100"/>
    <mergeCell ref="C100:O100"/>
    <mergeCell ref="P100:Q100"/>
    <mergeCell ref="R100:S100"/>
    <mergeCell ref="A101:B101"/>
    <mergeCell ref="C101:O101"/>
    <mergeCell ref="T101:U101"/>
    <mergeCell ref="P101:Q101"/>
    <mergeCell ref="R101:S101"/>
    <mergeCell ref="X101:Y101"/>
    <mergeCell ref="X102:Y102"/>
    <mergeCell ref="V102:W102"/>
    <mergeCell ref="V101:W101"/>
    <mergeCell ref="V104:W104"/>
    <mergeCell ref="X104:Y104"/>
    <mergeCell ref="V103:W103"/>
    <mergeCell ref="X103:Y103"/>
    <mergeCell ref="AC103:AE103"/>
    <mergeCell ref="X106:Y106"/>
    <mergeCell ref="Z106:AB106"/>
    <mergeCell ref="AC106:AE106"/>
    <mergeCell ref="Z105:AB105"/>
    <mergeCell ref="AC105:AE105"/>
    <mergeCell ref="AC104:AE104"/>
    <mergeCell ref="Z103:AB103"/>
    <mergeCell ref="T104:U104"/>
    <mergeCell ref="T105:U105"/>
    <mergeCell ref="P105:Q105"/>
    <mergeCell ref="R105:S105"/>
    <mergeCell ref="P104:Q104"/>
    <mergeCell ref="R104:S104"/>
    <mergeCell ref="A106:B106"/>
    <mergeCell ref="C106:O106"/>
    <mergeCell ref="P106:Q106"/>
    <mergeCell ref="R106:S106"/>
    <mergeCell ref="T103:U103"/>
    <mergeCell ref="T102:U102"/>
    <mergeCell ref="P102:Q102"/>
    <mergeCell ref="R102:S102"/>
    <mergeCell ref="P103:Q103"/>
    <mergeCell ref="R103:S103"/>
    <mergeCell ref="T106:U106"/>
    <mergeCell ref="P108:Q108"/>
    <mergeCell ref="R108:S108"/>
    <mergeCell ref="T108:U108"/>
    <mergeCell ref="P107:Q107"/>
    <mergeCell ref="R107:S107"/>
    <mergeCell ref="T109:U109"/>
    <mergeCell ref="V109:W109"/>
    <mergeCell ref="T107:U107"/>
    <mergeCell ref="V107:W107"/>
    <mergeCell ref="V111:W111"/>
    <mergeCell ref="X111:Y111"/>
    <mergeCell ref="V108:W108"/>
    <mergeCell ref="X108:Y108"/>
    <mergeCell ref="A110:B110"/>
    <mergeCell ref="C110:O110"/>
    <mergeCell ref="P110:Q110"/>
    <mergeCell ref="T111:U111"/>
    <mergeCell ref="A109:B109"/>
    <mergeCell ref="C109:O109"/>
    <mergeCell ref="P109:Q109"/>
    <mergeCell ref="R109:S109"/>
    <mergeCell ref="A111:B111"/>
    <mergeCell ref="AL110:AM110"/>
    <mergeCell ref="T110:U110"/>
    <mergeCell ref="V110:W110"/>
    <mergeCell ref="X110:Y110"/>
    <mergeCell ref="Z110:AB110"/>
    <mergeCell ref="AC110:AE110"/>
    <mergeCell ref="AH110:AI110"/>
    <mergeCell ref="R111:S111"/>
    <mergeCell ref="R110:S110"/>
    <mergeCell ref="P115:Q115"/>
    <mergeCell ref="R112:S112"/>
    <mergeCell ref="V116:W116"/>
    <mergeCell ref="R115:S115"/>
    <mergeCell ref="T115:U115"/>
    <mergeCell ref="V115:W115"/>
    <mergeCell ref="T112:U112"/>
    <mergeCell ref="V112:W112"/>
    <mergeCell ref="P119:Q119"/>
    <mergeCell ref="R116:S116"/>
    <mergeCell ref="T116:U116"/>
    <mergeCell ref="P118:Q118"/>
    <mergeCell ref="P117:Q117"/>
    <mergeCell ref="R117:S117"/>
    <mergeCell ref="T117:U117"/>
    <mergeCell ref="R119:S119"/>
    <mergeCell ref="R118:S118"/>
    <mergeCell ref="A115:B115"/>
    <mergeCell ref="C115:O115"/>
    <mergeCell ref="T118:U118"/>
    <mergeCell ref="A113:B113"/>
    <mergeCell ref="C113:O113"/>
    <mergeCell ref="P114:Q114"/>
    <mergeCell ref="R114:S114"/>
    <mergeCell ref="P113:Q113"/>
    <mergeCell ref="R113:S113"/>
    <mergeCell ref="P116:Q116"/>
    <mergeCell ref="X119:Y119"/>
    <mergeCell ref="A119:B119"/>
    <mergeCell ref="C119:O119"/>
    <mergeCell ref="C116:O116"/>
    <mergeCell ref="A118:B118"/>
    <mergeCell ref="A116:B116"/>
    <mergeCell ref="C118:O118"/>
    <mergeCell ref="A117:B117"/>
    <mergeCell ref="C117:O117"/>
    <mergeCell ref="T119:U119"/>
    <mergeCell ref="V119:W119"/>
    <mergeCell ref="T114:U114"/>
    <mergeCell ref="V114:W114"/>
    <mergeCell ref="T113:U113"/>
    <mergeCell ref="V113:W113"/>
    <mergeCell ref="AH102:AI102"/>
    <mergeCell ref="A114:B114"/>
    <mergeCell ref="C114:O114"/>
    <mergeCell ref="X112:Y112"/>
    <mergeCell ref="X114:Y114"/>
    <mergeCell ref="A112:B112"/>
    <mergeCell ref="C112:O112"/>
    <mergeCell ref="P112:Q112"/>
    <mergeCell ref="C111:O111"/>
    <mergeCell ref="P111:Q111"/>
    <mergeCell ref="AJ105:AK105"/>
    <mergeCell ref="AL82:AM82"/>
    <mergeCell ref="AC112:AE112"/>
    <mergeCell ref="AL109:AM109"/>
    <mergeCell ref="AC109:AE109"/>
    <mergeCell ref="AF109:AG109"/>
    <mergeCell ref="AH109:AI109"/>
    <mergeCell ref="AJ109:AK109"/>
    <mergeCell ref="AJ112:AK112"/>
    <mergeCell ref="AL112:AM112"/>
    <mergeCell ref="AJ104:AK104"/>
    <mergeCell ref="AL104:AM104"/>
    <mergeCell ref="AJ103:AK103"/>
    <mergeCell ref="AJ102:AK102"/>
    <mergeCell ref="AJ99:AK99"/>
    <mergeCell ref="AJ96:AK96"/>
    <mergeCell ref="AL96:AM96"/>
    <mergeCell ref="AJ100:AK100"/>
    <mergeCell ref="BI81:BK81"/>
    <mergeCell ref="AC119:AE119"/>
    <mergeCell ref="AF119:AG119"/>
    <mergeCell ref="AH119:AI119"/>
    <mergeCell ref="AJ119:AK119"/>
    <mergeCell ref="AH112:AI112"/>
    <mergeCell ref="BF81:BH81"/>
    <mergeCell ref="AQ81:AS81"/>
    <mergeCell ref="AT81:AV81"/>
    <mergeCell ref="AJ108:AK108"/>
    <mergeCell ref="BC81:BE81"/>
    <mergeCell ref="AN81:AP81"/>
    <mergeCell ref="AT85:AV85"/>
    <mergeCell ref="AN86:AP86"/>
    <mergeCell ref="AQ86:AS86"/>
    <mergeCell ref="AZ81:BB81"/>
    <mergeCell ref="AQ85:AS85"/>
    <mergeCell ref="AN85:AP85"/>
    <mergeCell ref="AT86:AV86"/>
    <mergeCell ref="AW81:AY81"/>
    <mergeCell ref="AL85:AM85"/>
    <mergeCell ref="AL102:AM102"/>
    <mergeCell ref="AL103:AM103"/>
    <mergeCell ref="AL100:AM100"/>
    <mergeCell ref="AL99:AM99"/>
    <mergeCell ref="AL91:AM91"/>
    <mergeCell ref="AL95:AM95"/>
    <mergeCell ref="A121:B121"/>
    <mergeCell ref="C121:O121"/>
    <mergeCell ref="P121:Q121"/>
    <mergeCell ref="R121:S121"/>
    <mergeCell ref="AL89:AM89"/>
    <mergeCell ref="AL90:AM90"/>
    <mergeCell ref="AL111:AM111"/>
    <mergeCell ref="AL108:AM108"/>
    <mergeCell ref="AL106:AM106"/>
    <mergeCell ref="AL107:AM107"/>
    <mergeCell ref="AL105:AM105"/>
    <mergeCell ref="AJ107:AK107"/>
    <mergeCell ref="AJ106:AK106"/>
    <mergeCell ref="Z101:AB101"/>
    <mergeCell ref="AC114:AE114"/>
    <mergeCell ref="Z111:AB111"/>
    <mergeCell ref="AJ111:AK111"/>
    <mergeCell ref="AF111:AG111"/>
    <mergeCell ref="AH104:AI104"/>
    <mergeCell ref="Z108:AB108"/>
    <mergeCell ref="Z102:AB102"/>
    <mergeCell ref="A123:B123"/>
    <mergeCell ref="T126:U126"/>
    <mergeCell ref="V126:W126"/>
    <mergeCell ref="C123:O123"/>
    <mergeCell ref="P123:Q123"/>
    <mergeCell ref="R123:S123"/>
    <mergeCell ref="A124:B124"/>
    <mergeCell ref="C124:O124"/>
    <mergeCell ref="V123:W123"/>
    <mergeCell ref="C126:O126"/>
    <mergeCell ref="A128:B128"/>
    <mergeCell ref="AF121:AG121"/>
    <mergeCell ref="P124:Q124"/>
    <mergeCell ref="R124:S124"/>
    <mergeCell ref="T124:U124"/>
    <mergeCell ref="AA123:AB123"/>
    <mergeCell ref="A126:B126"/>
    <mergeCell ref="P126:Q126"/>
    <mergeCell ref="R126:S126"/>
    <mergeCell ref="X126:Y126"/>
    <mergeCell ref="T121:U121"/>
    <mergeCell ref="V121:W121"/>
    <mergeCell ref="X123:Y123"/>
    <mergeCell ref="T123:U123"/>
    <mergeCell ref="X121:Y121"/>
    <mergeCell ref="V122:W122"/>
    <mergeCell ref="X122:Y122"/>
    <mergeCell ref="AC124:AE124"/>
    <mergeCell ref="AH132:AI132"/>
    <mergeCell ref="AH127:AI127"/>
    <mergeCell ref="AC128:AE128"/>
    <mergeCell ref="AH126:AI126"/>
    <mergeCell ref="AF127:AG127"/>
    <mergeCell ref="AC132:AE132"/>
    <mergeCell ref="AF128:AG128"/>
    <mergeCell ref="AC126:AE126"/>
    <mergeCell ref="AJ126:AK126"/>
    <mergeCell ref="AH128:AI128"/>
    <mergeCell ref="AJ127:AK127"/>
    <mergeCell ref="AF126:AG126"/>
    <mergeCell ref="AF123:AG123"/>
    <mergeCell ref="AH123:AI123"/>
    <mergeCell ref="AH124:AI124"/>
    <mergeCell ref="AJ124:AK124"/>
    <mergeCell ref="A127:B127"/>
    <mergeCell ref="C127:O127"/>
    <mergeCell ref="Z127:AB127"/>
    <mergeCell ref="AC127:AE127"/>
    <mergeCell ref="X127:Y127"/>
    <mergeCell ref="R127:S127"/>
    <mergeCell ref="T127:U127"/>
    <mergeCell ref="P127:Q127"/>
    <mergeCell ref="AL127:AM127"/>
    <mergeCell ref="AL128:AM128"/>
    <mergeCell ref="AL132:AM132"/>
    <mergeCell ref="C132:O132"/>
    <mergeCell ref="P132:Q132"/>
    <mergeCell ref="R132:S132"/>
    <mergeCell ref="T132:U132"/>
    <mergeCell ref="V132:W132"/>
    <mergeCell ref="X132:Y132"/>
    <mergeCell ref="V127:W127"/>
    <mergeCell ref="V117:W117"/>
    <mergeCell ref="X117:Y117"/>
    <mergeCell ref="Z117:AB117"/>
    <mergeCell ref="AC117:AE117"/>
    <mergeCell ref="Z122:AB122"/>
    <mergeCell ref="AC122:AE122"/>
    <mergeCell ref="AJ122:AK122"/>
    <mergeCell ref="A122:B122"/>
    <mergeCell ref="C122:O122"/>
    <mergeCell ref="P122:Q122"/>
    <mergeCell ref="R122:S122"/>
    <mergeCell ref="T122:U122"/>
    <mergeCell ref="AF122:AG122"/>
    <mergeCell ref="AH122:AI122"/>
    <mergeCell ref="AL122:AM122"/>
    <mergeCell ref="AJ117:AK117"/>
    <mergeCell ref="AL117:AM117"/>
    <mergeCell ref="AF117:AG117"/>
    <mergeCell ref="AH117:AI117"/>
    <mergeCell ref="AL121:AM121"/>
    <mergeCell ref="AL119:AM119"/>
    <mergeCell ref="AL118:AM118"/>
  </mergeCells>
  <printOptions/>
  <pageMargins left="0.2362204724409449" right="0.2362204724409449" top="0.2755905511811024" bottom="0.0787401574803149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AW103"/>
  <sheetViews>
    <sheetView zoomScalePageLayoutView="0" workbookViewId="0" topLeftCell="A1">
      <pane xSplit="24" ySplit="6" topLeftCell="Y7" activePane="bottomRight" state="frozen"/>
      <selection pane="topLeft" activeCell="A1" sqref="A1"/>
      <selection pane="topRight" activeCell="Y1" sqref="Y1"/>
      <selection pane="bottomLeft" activeCell="A7" sqref="A7"/>
      <selection pane="bottomRight" activeCell="X67" sqref="X67"/>
    </sheetView>
  </sheetViews>
  <sheetFormatPr defaultColWidth="9.00390625" defaultRowHeight="12.75"/>
  <cols>
    <col min="1" max="1" width="3.375" style="0" customWidth="1"/>
    <col min="2" max="2" width="3.00390625" style="0" customWidth="1"/>
    <col min="3" max="3" width="3.625" style="0" customWidth="1"/>
    <col min="4" max="4" width="3.75390625" style="0" customWidth="1"/>
    <col min="5" max="5" width="3.375" style="0" customWidth="1"/>
    <col min="6" max="6" width="3.625" style="0" customWidth="1"/>
    <col min="7" max="7" width="3.00390625" style="0" customWidth="1"/>
    <col min="8" max="8" width="2.875" style="0" customWidth="1"/>
    <col min="9" max="9" width="2.75390625" style="0" customWidth="1"/>
    <col min="10" max="10" width="3.00390625" style="0" customWidth="1"/>
    <col min="11" max="12" width="2.875" style="0" customWidth="1"/>
    <col min="13" max="13" width="3.125" style="0" customWidth="1"/>
    <col min="14" max="14" width="2.875" style="0" customWidth="1"/>
    <col min="15" max="15" width="3.125" style="0" customWidth="1"/>
    <col min="16" max="18" width="3.25390625" style="0" customWidth="1"/>
    <col min="19" max="19" width="3.125" style="0" customWidth="1"/>
    <col min="20" max="20" width="3.25390625" style="0" customWidth="1"/>
    <col min="21" max="21" width="3.125" style="0" customWidth="1"/>
    <col min="22" max="22" width="2.875" style="0" customWidth="1"/>
    <col min="23" max="23" width="3.00390625" style="0" customWidth="1"/>
    <col min="24" max="24" width="4.00390625" style="0" customWidth="1"/>
    <col min="25" max="25" width="3.00390625" style="0" customWidth="1"/>
    <col min="26" max="26" width="3.125" style="0" customWidth="1"/>
    <col min="27" max="27" width="3.00390625" style="0" customWidth="1"/>
    <col min="28" max="30" width="3.25390625" style="0" customWidth="1"/>
    <col min="31" max="31" width="3.75390625" style="0" customWidth="1"/>
    <col min="32" max="32" width="2.875" style="0" customWidth="1"/>
    <col min="33" max="33" width="3.25390625" style="0" customWidth="1"/>
    <col min="34" max="34" width="3.375" style="0" customWidth="1"/>
    <col min="35" max="36" width="3.625" style="0" customWidth="1"/>
    <col min="37" max="39" width="3.375" style="0" customWidth="1"/>
    <col min="40" max="40" width="3.75390625" style="0" customWidth="1"/>
    <col min="41" max="41" width="3.125" style="0" customWidth="1"/>
    <col min="42" max="42" width="3.25390625" style="0" customWidth="1"/>
    <col min="43" max="43" width="3.375" style="0" customWidth="1"/>
    <col min="44" max="45" width="3.25390625" style="0" customWidth="1"/>
    <col min="46" max="47" width="3.375" style="0" customWidth="1"/>
    <col min="48" max="49" width="3.625" style="0" customWidth="1"/>
  </cols>
  <sheetData>
    <row r="1" ht="13.5" thickBot="1"/>
    <row r="2" spans="1:49" ht="24.75" customHeight="1">
      <c r="A2" s="370" t="s">
        <v>77</v>
      </c>
      <c r="B2" s="371"/>
      <c r="C2" s="353" t="s">
        <v>78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74"/>
      <c r="P2" s="352" t="s">
        <v>79</v>
      </c>
      <c r="Q2" s="353"/>
      <c r="R2" s="353"/>
      <c r="S2" s="353"/>
      <c r="T2" s="353"/>
      <c r="U2" s="353"/>
      <c r="V2" s="353"/>
      <c r="W2" s="354"/>
      <c r="X2" s="85"/>
      <c r="Y2" s="85"/>
      <c r="Z2" s="341" t="s">
        <v>81</v>
      </c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3"/>
      <c r="AW2" s="344"/>
    </row>
    <row r="3" spans="1:49" ht="12.75">
      <c r="A3" s="372"/>
      <c r="B3" s="373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6"/>
      <c r="P3" s="377" t="s">
        <v>87</v>
      </c>
      <c r="Q3" s="378"/>
      <c r="R3" s="378" t="s">
        <v>88</v>
      </c>
      <c r="S3" s="378"/>
      <c r="T3" s="356" t="s">
        <v>89</v>
      </c>
      <c r="U3" s="356"/>
      <c r="V3" s="356" t="s">
        <v>90</v>
      </c>
      <c r="W3" s="380"/>
      <c r="X3" s="86"/>
      <c r="Y3" s="86"/>
      <c r="Z3" s="381" t="s">
        <v>82</v>
      </c>
      <c r="AA3" s="382"/>
      <c r="AB3" s="382"/>
      <c r="AC3" s="382"/>
      <c r="AD3" s="382"/>
      <c r="AE3" s="382"/>
      <c r="AF3" s="382" t="s">
        <v>83</v>
      </c>
      <c r="AG3" s="382"/>
      <c r="AH3" s="382"/>
      <c r="AI3" s="382"/>
      <c r="AJ3" s="382"/>
      <c r="AK3" s="382"/>
      <c r="AL3" s="382" t="s">
        <v>84</v>
      </c>
      <c r="AM3" s="382"/>
      <c r="AN3" s="382"/>
      <c r="AO3" s="382"/>
      <c r="AP3" s="382"/>
      <c r="AQ3" s="382"/>
      <c r="AR3" s="382" t="s">
        <v>85</v>
      </c>
      <c r="AS3" s="382"/>
      <c r="AT3" s="382"/>
      <c r="AU3" s="382"/>
      <c r="AV3" s="532"/>
      <c r="AW3" s="533"/>
    </row>
    <row r="4" spans="1:49" ht="12.75">
      <c r="A4" s="372"/>
      <c r="B4" s="373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  <c r="P4" s="377"/>
      <c r="Q4" s="378"/>
      <c r="R4" s="378"/>
      <c r="S4" s="378"/>
      <c r="T4" s="356"/>
      <c r="U4" s="356"/>
      <c r="V4" s="356"/>
      <c r="W4" s="380"/>
      <c r="X4" s="86"/>
      <c r="Y4" s="86"/>
      <c r="Z4" s="317" t="s">
        <v>283</v>
      </c>
      <c r="AA4" s="339"/>
      <c r="AB4" s="313"/>
      <c r="AC4" s="312" t="s">
        <v>285</v>
      </c>
      <c r="AD4" s="339"/>
      <c r="AE4" s="313"/>
      <c r="AF4" s="312" t="s">
        <v>287</v>
      </c>
      <c r="AG4" s="339"/>
      <c r="AH4" s="313"/>
      <c r="AI4" s="312" t="s">
        <v>288</v>
      </c>
      <c r="AJ4" s="339"/>
      <c r="AK4" s="313"/>
      <c r="AL4" s="312" t="s">
        <v>289</v>
      </c>
      <c r="AM4" s="339"/>
      <c r="AN4" s="313"/>
      <c r="AO4" s="312" t="s">
        <v>290</v>
      </c>
      <c r="AP4" s="339"/>
      <c r="AQ4" s="313"/>
      <c r="AR4" s="312" t="s">
        <v>291</v>
      </c>
      <c r="AS4" s="339"/>
      <c r="AT4" s="313"/>
      <c r="AU4" s="312" t="s">
        <v>292</v>
      </c>
      <c r="AV4" s="339"/>
      <c r="AW4" s="313"/>
    </row>
    <row r="5" spans="1:49" ht="12.75">
      <c r="A5" s="372"/>
      <c r="B5" s="373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6"/>
      <c r="P5" s="377"/>
      <c r="Q5" s="378"/>
      <c r="R5" s="378"/>
      <c r="S5" s="378"/>
      <c r="T5" s="356"/>
      <c r="U5" s="356"/>
      <c r="V5" s="356"/>
      <c r="W5" s="380"/>
      <c r="X5" s="86"/>
      <c r="Y5" s="86"/>
      <c r="Z5" s="317">
        <v>17</v>
      </c>
      <c r="AA5" s="339"/>
      <c r="AB5" s="313"/>
      <c r="AC5" s="312">
        <v>17</v>
      </c>
      <c r="AD5" s="339"/>
      <c r="AE5" s="313"/>
      <c r="AF5" s="312">
        <v>17</v>
      </c>
      <c r="AG5" s="339"/>
      <c r="AH5" s="313"/>
      <c r="AI5" s="312">
        <v>17</v>
      </c>
      <c r="AJ5" s="339"/>
      <c r="AK5" s="313"/>
      <c r="AL5" s="312">
        <v>17</v>
      </c>
      <c r="AM5" s="339"/>
      <c r="AN5" s="313"/>
      <c r="AO5" s="312">
        <v>17</v>
      </c>
      <c r="AP5" s="339"/>
      <c r="AQ5" s="313"/>
      <c r="AR5" s="312">
        <v>17</v>
      </c>
      <c r="AS5" s="339"/>
      <c r="AT5" s="313"/>
      <c r="AU5" s="312">
        <v>8</v>
      </c>
      <c r="AV5" s="339"/>
      <c r="AW5" s="350"/>
    </row>
    <row r="6" spans="1:49" ht="12.75">
      <c r="A6" s="372"/>
      <c r="B6" s="373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6"/>
      <c r="P6" s="377"/>
      <c r="Q6" s="378"/>
      <c r="R6" s="378"/>
      <c r="S6" s="378"/>
      <c r="T6" s="356"/>
      <c r="U6" s="356"/>
      <c r="V6" s="356"/>
      <c r="W6" s="380"/>
      <c r="X6" s="86"/>
      <c r="Y6" s="86"/>
      <c r="Z6" s="369" t="s">
        <v>284</v>
      </c>
      <c r="AA6" s="349"/>
      <c r="AB6" s="349"/>
      <c r="AC6" s="349" t="s">
        <v>286</v>
      </c>
      <c r="AD6" s="349"/>
      <c r="AE6" s="349"/>
      <c r="AF6" s="349" t="s">
        <v>286</v>
      </c>
      <c r="AG6" s="349"/>
      <c r="AH6" s="349"/>
      <c r="AI6" s="349" t="s">
        <v>286</v>
      </c>
      <c r="AJ6" s="349"/>
      <c r="AK6" s="349"/>
      <c r="AL6" s="349" t="s">
        <v>286</v>
      </c>
      <c r="AM6" s="349"/>
      <c r="AN6" s="349"/>
      <c r="AO6" s="349" t="s">
        <v>286</v>
      </c>
      <c r="AP6" s="349"/>
      <c r="AQ6" s="349"/>
      <c r="AR6" s="349" t="s">
        <v>286</v>
      </c>
      <c r="AS6" s="349"/>
      <c r="AT6" s="349"/>
      <c r="AU6" s="349" t="s">
        <v>286</v>
      </c>
      <c r="AV6" s="349"/>
      <c r="AW6" s="349"/>
    </row>
    <row r="7" spans="1:25" s="23" customFormat="1" ht="12.75">
      <c r="A7" s="212" t="s">
        <v>203</v>
      </c>
      <c r="B7" s="206"/>
      <c r="C7" s="204" t="s">
        <v>144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195"/>
      <c r="P7" s="207"/>
      <c r="Q7" s="216"/>
      <c r="R7" s="216"/>
      <c r="S7" s="216"/>
      <c r="T7" s="216"/>
      <c r="U7" s="216"/>
      <c r="V7" s="216"/>
      <c r="W7" s="289"/>
      <c r="X7" s="87">
        <v>35</v>
      </c>
      <c r="Y7" s="87"/>
    </row>
    <row r="8" spans="1:25" s="33" customFormat="1" ht="12.75">
      <c r="A8" s="277" t="s">
        <v>197</v>
      </c>
      <c r="B8" s="278"/>
      <c r="C8" s="266" t="s">
        <v>115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8"/>
      <c r="P8" s="265"/>
      <c r="Q8" s="262"/>
      <c r="R8" s="282"/>
      <c r="S8" s="278"/>
      <c r="T8" s="282"/>
      <c r="U8" s="278"/>
      <c r="V8" s="282"/>
      <c r="W8" s="480"/>
      <c r="X8" s="88">
        <v>18</v>
      </c>
      <c r="Y8" s="88"/>
    </row>
    <row r="9" spans="1:30" ht="12.75">
      <c r="A9" s="279" t="s">
        <v>183</v>
      </c>
      <c r="B9" s="280"/>
      <c r="C9" s="287" t="s">
        <v>172</v>
      </c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8"/>
      <c r="P9" s="304">
        <v>2</v>
      </c>
      <c r="Q9" s="285"/>
      <c r="R9" s="285">
        <v>1</v>
      </c>
      <c r="S9" s="285"/>
      <c r="T9" s="285"/>
      <c r="U9" s="285"/>
      <c r="V9" s="285"/>
      <c r="W9" s="286"/>
      <c r="X9" s="59">
        <v>6</v>
      </c>
      <c r="Y9" s="59"/>
      <c r="AA9">
        <v>3</v>
      </c>
      <c r="AD9">
        <v>3</v>
      </c>
    </row>
    <row r="10" spans="1:27" ht="12.75">
      <c r="A10" s="279" t="s">
        <v>184</v>
      </c>
      <c r="B10" s="280"/>
      <c r="C10" s="287" t="s">
        <v>173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8"/>
      <c r="P10" s="304">
        <v>1</v>
      </c>
      <c r="Q10" s="285"/>
      <c r="R10" s="285"/>
      <c r="S10" s="285"/>
      <c r="T10" s="285"/>
      <c r="U10" s="285"/>
      <c r="V10" s="285"/>
      <c r="W10" s="286"/>
      <c r="X10" s="59">
        <v>4</v>
      </c>
      <c r="Y10" s="59"/>
      <c r="AA10">
        <f>X10</f>
        <v>4</v>
      </c>
    </row>
    <row r="11" spans="1:33" ht="12.75">
      <c r="A11" s="279" t="s">
        <v>182</v>
      </c>
      <c r="B11" s="280"/>
      <c r="C11" s="287" t="s">
        <v>174</v>
      </c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8"/>
      <c r="P11" s="304">
        <v>3</v>
      </c>
      <c r="Q11" s="285"/>
      <c r="R11" s="272"/>
      <c r="S11" s="272"/>
      <c r="T11" s="285"/>
      <c r="U11" s="285"/>
      <c r="V11" s="285"/>
      <c r="W11" s="286"/>
      <c r="X11" s="59">
        <v>4</v>
      </c>
      <c r="Y11" s="59"/>
      <c r="AG11">
        <f>X11</f>
        <v>4</v>
      </c>
    </row>
    <row r="12" spans="1:39" ht="12.75">
      <c r="A12" s="279" t="s">
        <v>185</v>
      </c>
      <c r="B12" s="280"/>
      <c r="C12" s="287" t="s">
        <v>175</v>
      </c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8"/>
      <c r="P12" s="304">
        <v>5</v>
      </c>
      <c r="Q12" s="285"/>
      <c r="R12" s="285"/>
      <c r="S12" s="285"/>
      <c r="T12" s="285"/>
      <c r="U12" s="285"/>
      <c r="V12" s="285"/>
      <c r="W12" s="286"/>
      <c r="X12" s="59">
        <v>4</v>
      </c>
      <c r="Y12" s="59"/>
      <c r="AM12">
        <f>X12</f>
        <v>4</v>
      </c>
    </row>
    <row r="13" spans="1:25" ht="12.75" hidden="1">
      <c r="A13" s="279" t="s">
        <v>126</v>
      </c>
      <c r="B13" s="280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8"/>
      <c r="P13" s="304"/>
      <c r="Q13" s="285"/>
      <c r="R13" s="285"/>
      <c r="S13" s="285"/>
      <c r="T13" s="285"/>
      <c r="U13" s="285"/>
      <c r="V13" s="285"/>
      <c r="W13" s="286"/>
      <c r="X13" s="59"/>
      <c r="Y13" s="59"/>
    </row>
    <row r="14" spans="1:25" ht="12.75" hidden="1">
      <c r="A14" s="279" t="s">
        <v>127</v>
      </c>
      <c r="B14" s="280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8"/>
      <c r="P14" s="304"/>
      <c r="Q14" s="285"/>
      <c r="R14" s="285"/>
      <c r="S14" s="285"/>
      <c r="T14" s="285"/>
      <c r="U14" s="285"/>
      <c r="V14" s="285"/>
      <c r="W14" s="286"/>
      <c r="X14" s="59"/>
      <c r="Y14" s="59"/>
    </row>
    <row r="15" spans="1:25" ht="12.75" hidden="1">
      <c r="A15" s="279" t="s">
        <v>128</v>
      </c>
      <c r="B15" s="280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8"/>
      <c r="P15" s="304"/>
      <c r="Q15" s="285"/>
      <c r="R15" s="285"/>
      <c r="S15" s="285"/>
      <c r="T15" s="285"/>
      <c r="U15" s="285"/>
      <c r="V15" s="285"/>
      <c r="W15" s="286"/>
      <c r="X15" s="59"/>
      <c r="Y15" s="59"/>
    </row>
    <row r="16" spans="1:25" ht="12.75" hidden="1">
      <c r="A16" s="279" t="s">
        <v>129</v>
      </c>
      <c r="B16" s="280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8"/>
      <c r="P16" s="304"/>
      <c r="Q16" s="285"/>
      <c r="R16" s="285"/>
      <c r="S16" s="285"/>
      <c r="T16" s="285"/>
      <c r="U16" s="285"/>
      <c r="V16" s="285"/>
      <c r="W16" s="286"/>
      <c r="X16" s="59"/>
      <c r="Y16" s="59"/>
    </row>
    <row r="17" spans="1:25" ht="12.75" hidden="1">
      <c r="A17" s="279" t="s">
        <v>130</v>
      </c>
      <c r="B17" s="280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8"/>
      <c r="P17" s="304"/>
      <c r="Q17" s="285"/>
      <c r="R17" s="285"/>
      <c r="S17" s="285"/>
      <c r="T17" s="285"/>
      <c r="U17" s="285"/>
      <c r="V17" s="285"/>
      <c r="W17" s="286"/>
      <c r="X17" s="59"/>
      <c r="Y17" s="59"/>
    </row>
    <row r="18" spans="1:25" ht="12.75" hidden="1">
      <c r="A18" s="279" t="s">
        <v>169</v>
      </c>
      <c r="B18" s="280"/>
      <c r="C18" s="486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8"/>
      <c r="P18" s="484"/>
      <c r="Q18" s="485"/>
      <c r="R18" s="481"/>
      <c r="S18" s="485"/>
      <c r="T18" s="481"/>
      <c r="U18" s="485"/>
      <c r="V18" s="481"/>
      <c r="W18" s="482"/>
      <c r="X18" s="89"/>
      <c r="Y18" s="89"/>
    </row>
    <row r="19" spans="1:25" s="33" customFormat="1" ht="12.75">
      <c r="A19" s="277" t="s">
        <v>198</v>
      </c>
      <c r="B19" s="278"/>
      <c r="C19" s="266" t="s">
        <v>131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8"/>
      <c r="P19" s="265"/>
      <c r="Q19" s="262"/>
      <c r="R19" s="262"/>
      <c r="S19" s="262"/>
      <c r="T19" s="262"/>
      <c r="U19" s="262"/>
      <c r="V19" s="262"/>
      <c r="W19" s="263"/>
      <c r="X19" s="88">
        <v>9</v>
      </c>
      <c r="Y19" s="88"/>
    </row>
    <row r="20" spans="1:45" ht="12.75">
      <c r="A20" s="279" t="s">
        <v>186</v>
      </c>
      <c r="B20" s="280"/>
      <c r="C20" s="264" t="s">
        <v>180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26"/>
      <c r="P20" s="211">
        <v>7</v>
      </c>
      <c r="Q20" s="225"/>
      <c r="R20" s="225"/>
      <c r="S20" s="225"/>
      <c r="T20" s="225"/>
      <c r="U20" s="225"/>
      <c r="V20" s="225"/>
      <c r="W20" s="261"/>
      <c r="X20" s="31">
        <v>3</v>
      </c>
      <c r="Y20" s="31"/>
      <c r="AS20">
        <f>X20</f>
        <v>3</v>
      </c>
    </row>
    <row r="21" spans="1:36" ht="12.75">
      <c r="A21" s="279" t="s">
        <v>187</v>
      </c>
      <c r="B21" s="280"/>
      <c r="C21" s="264" t="s">
        <v>176</v>
      </c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26"/>
      <c r="P21" s="211"/>
      <c r="Q21" s="225"/>
      <c r="R21" s="225">
        <v>4</v>
      </c>
      <c r="S21" s="225"/>
      <c r="T21" s="225"/>
      <c r="U21" s="225"/>
      <c r="V21" s="225"/>
      <c r="W21" s="261"/>
      <c r="X21" s="31">
        <v>3</v>
      </c>
      <c r="Y21" s="31"/>
      <c r="AJ21">
        <f>X21</f>
        <v>3</v>
      </c>
    </row>
    <row r="22" spans="1:45" ht="12.75">
      <c r="A22" s="279" t="s">
        <v>188</v>
      </c>
      <c r="B22" s="280"/>
      <c r="C22" s="264" t="s">
        <v>177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26"/>
      <c r="P22" s="211"/>
      <c r="Q22" s="225"/>
      <c r="R22" s="225">
        <v>7</v>
      </c>
      <c r="S22" s="225"/>
      <c r="T22" s="225"/>
      <c r="U22" s="225"/>
      <c r="V22" s="225"/>
      <c r="W22" s="261"/>
      <c r="X22" s="31">
        <v>3</v>
      </c>
      <c r="Y22" s="31"/>
      <c r="AS22">
        <v>3</v>
      </c>
    </row>
    <row r="23" spans="1:25" ht="12.75" hidden="1">
      <c r="A23" s="279" t="s">
        <v>132</v>
      </c>
      <c r="B23" s="280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26"/>
      <c r="P23" s="211"/>
      <c r="Q23" s="225"/>
      <c r="R23" s="225"/>
      <c r="S23" s="225"/>
      <c r="T23" s="225"/>
      <c r="U23" s="225"/>
      <c r="V23" s="225"/>
      <c r="W23" s="261"/>
      <c r="X23" s="31"/>
      <c r="Y23" s="31"/>
    </row>
    <row r="24" spans="1:25" ht="12.75" hidden="1">
      <c r="A24" s="279" t="s">
        <v>133</v>
      </c>
      <c r="B24" s="280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26"/>
      <c r="P24" s="211"/>
      <c r="Q24" s="225"/>
      <c r="R24" s="225"/>
      <c r="S24" s="225"/>
      <c r="T24" s="225"/>
      <c r="U24" s="225"/>
      <c r="V24" s="225"/>
      <c r="W24" s="261"/>
      <c r="X24" s="31"/>
      <c r="Y24" s="31"/>
    </row>
    <row r="25" spans="1:25" ht="12.75" hidden="1">
      <c r="A25" s="279" t="s">
        <v>134</v>
      </c>
      <c r="B25" s="280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26"/>
      <c r="P25" s="211"/>
      <c r="Q25" s="225"/>
      <c r="R25" s="225"/>
      <c r="S25" s="225"/>
      <c r="T25" s="225"/>
      <c r="U25" s="225"/>
      <c r="V25" s="225"/>
      <c r="W25" s="261"/>
      <c r="X25" s="31"/>
      <c r="Y25" s="31"/>
    </row>
    <row r="26" spans="1:25" ht="12.75" hidden="1">
      <c r="A26" s="279" t="s">
        <v>135</v>
      </c>
      <c r="B26" s="280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26"/>
      <c r="P26" s="211"/>
      <c r="Q26" s="225"/>
      <c r="R26" s="225"/>
      <c r="S26" s="225"/>
      <c r="T26" s="225"/>
      <c r="U26" s="225"/>
      <c r="V26" s="225"/>
      <c r="W26" s="261"/>
      <c r="X26" s="31"/>
      <c r="Y26" s="31"/>
    </row>
    <row r="27" spans="1:25" ht="12.75" hidden="1">
      <c r="A27" s="279" t="s">
        <v>136</v>
      </c>
      <c r="B27" s="280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26"/>
      <c r="P27" s="211"/>
      <c r="Q27" s="225"/>
      <c r="R27" s="225"/>
      <c r="S27" s="225"/>
      <c r="T27" s="225"/>
      <c r="U27" s="225"/>
      <c r="V27" s="225"/>
      <c r="W27" s="261"/>
      <c r="X27" s="31"/>
      <c r="Y27" s="31"/>
    </row>
    <row r="28" spans="1:25" ht="12.75" hidden="1">
      <c r="A28" s="279" t="s">
        <v>137</v>
      </c>
      <c r="B28" s="280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26"/>
      <c r="P28" s="211"/>
      <c r="Q28" s="225"/>
      <c r="R28" s="225"/>
      <c r="S28" s="225"/>
      <c r="T28" s="225"/>
      <c r="U28" s="225"/>
      <c r="V28" s="225"/>
      <c r="W28" s="261"/>
      <c r="X28" s="31"/>
      <c r="Y28" s="31"/>
    </row>
    <row r="29" spans="1:25" ht="12.75" hidden="1">
      <c r="A29" s="279" t="s">
        <v>138</v>
      </c>
      <c r="B29" s="280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26"/>
      <c r="P29" s="211"/>
      <c r="Q29" s="225"/>
      <c r="R29" s="225"/>
      <c r="S29" s="225"/>
      <c r="T29" s="225"/>
      <c r="U29" s="225"/>
      <c r="V29" s="225"/>
      <c r="W29" s="261"/>
      <c r="X29" s="31"/>
      <c r="Y29" s="31"/>
    </row>
    <row r="30" spans="1:25" ht="12.75" hidden="1">
      <c r="A30" s="279" t="s">
        <v>139</v>
      </c>
      <c r="B30" s="280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26"/>
      <c r="P30" s="211"/>
      <c r="Q30" s="225"/>
      <c r="R30" s="225"/>
      <c r="S30" s="225"/>
      <c r="T30" s="225"/>
      <c r="U30" s="225"/>
      <c r="V30" s="225"/>
      <c r="W30" s="261"/>
      <c r="X30" s="31"/>
      <c r="Y30" s="31"/>
    </row>
    <row r="31" spans="1:25" ht="12.75" hidden="1">
      <c r="A31" s="279" t="s">
        <v>170</v>
      </c>
      <c r="B31" s="280"/>
      <c r="C31" s="314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6"/>
      <c r="P31" s="317"/>
      <c r="Q31" s="313"/>
      <c r="R31" s="308"/>
      <c r="S31" s="310"/>
      <c r="T31" s="312"/>
      <c r="U31" s="313"/>
      <c r="V31" s="312"/>
      <c r="W31" s="350"/>
      <c r="X31" s="60"/>
      <c r="Y31" s="60"/>
    </row>
    <row r="32" spans="1:25" ht="12.75" hidden="1">
      <c r="A32" s="279" t="s">
        <v>171</v>
      </c>
      <c r="B32" s="280"/>
      <c r="C32" s="314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6"/>
      <c r="P32" s="317"/>
      <c r="Q32" s="313"/>
      <c r="R32" s="308"/>
      <c r="S32" s="310"/>
      <c r="T32" s="312"/>
      <c r="U32" s="313"/>
      <c r="V32" s="312"/>
      <c r="W32" s="350"/>
      <c r="X32" s="60"/>
      <c r="Y32" s="60"/>
    </row>
    <row r="33" spans="1:25" s="33" customFormat="1" ht="12.75">
      <c r="A33" s="265" t="s">
        <v>199</v>
      </c>
      <c r="B33" s="262"/>
      <c r="C33" s="266" t="s">
        <v>140</v>
      </c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8"/>
      <c r="P33" s="265"/>
      <c r="Q33" s="262"/>
      <c r="R33" s="262"/>
      <c r="S33" s="262"/>
      <c r="T33" s="262"/>
      <c r="U33" s="262"/>
      <c r="V33" s="262"/>
      <c r="W33" s="263"/>
      <c r="X33" s="88">
        <v>8</v>
      </c>
      <c r="Y33" s="88"/>
    </row>
    <row r="34" spans="1:27" ht="12.75">
      <c r="A34" s="304" t="s">
        <v>189</v>
      </c>
      <c r="B34" s="285"/>
      <c r="C34" s="264" t="s">
        <v>178</v>
      </c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26"/>
      <c r="P34" s="211"/>
      <c r="Q34" s="225"/>
      <c r="R34" s="225">
        <v>1</v>
      </c>
      <c r="S34" s="225"/>
      <c r="T34" s="225"/>
      <c r="U34" s="225"/>
      <c r="V34" s="225"/>
      <c r="W34" s="261"/>
      <c r="X34" s="31">
        <v>2</v>
      </c>
      <c r="Y34" s="31"/>
      <c r="AA34">
        <v>2</v>
      </c>
    </row>
    <row r="35" spans="1:27" ht="12.75">
      <c r="A35" s="304" t="s">
        <v>190</v>
      </c>
      <c r="B35" s="285"/>
      <c r="C35" s="264" t="s">
        <v>179</v>
      </c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26"/>
      <c r="P35" s="211"/>
      <c r="Q35" s="225"/>
      <c r="R35" s="225">
        <v>1</v>
      </c>
      <c r="S35" s="225"/>
      <c r="T35" s="225"/>
      <c r="U35" s="225"/>
      <c r="V35" s="225"/>
      <c r="W35" s="261"/>
      <c r="X35" s="31">
        <v>3</v>
      </c>
      <c r="Y35" s="31"/>
      <c r="AA35">
        <f>X35</f>
        <v>3</v>
      </c>
    </row>
    <row r="36" spans="1:39" ht="12.75">
      <c r="A36" s="304" t="s">
        <v>191</v>
      </c>
      <c r="B36" s="285"/>
      <c r="C36" s="264" t="s">
        <v>181</v>
      </c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26"/>
      <c r="P36" s="211"/>
      <c r="Q36" s="225"/>
      <c r="R36" s="225">
        <v>5</v>
      </c>
      <c r="S36" s="225"/>
      <c r="T36" s="225"/>
      <c r="U36" s="225"/>
      <c r="V36" s="225"/>
      <c r="W36" s="261"/>
      <c r="X36" s="31">
        <v>3</v>
      </c>
      <c r="Y36" s="31"/>
      <c r="AM36">
        <f>X36</f>
        <v>3</v>
      </c>
    </row>
    <row r="37" spans="1:25" ht="12.75" hidden="1">
      <c r="A37" s="217"/>
      <c r="B37" s="219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26"/>
      <c r="P37" s="211"/>
      <c r="Q37" s="225"/>
      <c r="R37" s="225"/>
      <c r="S37" s="225"/>
      <c r="T37" s="225"/>
      <c r="U37" s="225"/>
      <c r="V37" s="225"/>
      <c r="W37" s="261"/>
      <c r="X37" s="31"/>
      <c r="Y37" s="31"/>
    </row>
    <row r="38" spans="1:25" ht="12.75" hidden="1">
      <c r="A38" s="217"/>
      <c r="B38" s="219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26"/>
      <c r="P38" s="211"/>
      <c r="Q38" s="225"/>
      <c r="R38" s="225"/>
      <c r="S38" s="225"/>
      <c r="T38" s="225"/>
      <c r="U38" s="225"/>
      <c r="V38" s="225"/>
      <c r="W38" s="261"/>
      <c r="X38" s="31"/>
      <c r="Y38" s="31"/>
    </row>
    <row r="39" spans="1:25" ht="12.75" hidden="1">
      <c r="A39" s="211"/>
      <c r="B39" s="225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26"/>
      <c r="P39" s="211"/>
      <c r="Q39" s="225"/>
      <c r="R39" s="225"/>
      <c r="S39" s="225"/>
      <c r="T39" s="225"/>
      <c r="U39" s="225"/>
      <c r="V39" s="225"/>
      <c r="W39" s="261"/>
      <c r="X39" s="31"/>
      <c r="Y39" s="31"/>
    </row>
    <row r="40" spans="1:25" ht="12.75" hidden="1">
      <c r="A40" s="211"/>
      <c r="B40" s="225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26"/>
      <c r="P40" s="211"/>
      <c r="Q40" s="225"/>
      <c r="R40" s="225"/>
      <c r="S40" s="225"/>
      <c r="T40" s="225"/>
      <c r="U40" s="225"/>
      <c r="V40" s="225"/>
      <c r="W40" s="261"/>
      <c r="X40" s="31"/>
      <c r="Y40" s="31"/>
    </row>
    <row r="41" spans="1:25" s="23" customFormat="1" ht="12.75">
      <c r="A41" s="198" t="s">
        <v>204</v>
      </c>
      <c r="B41" s="199"/>
      <c r="C41" s="204" t="s">
        <v>145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195"/>
      <c r="P41" s="207"/>
      <c r="Q41" s="216"/>
      <c r="R41" s="216"/>
      <c r="S41" s="216"/>
      <c r="T41" s="216"/>
      <c r="U41" s="216"/>
      <c r="V41" s="216"/>
      <c r="W41" s="289"/>
      <c r="X41" s="87">
        <v>58</v>
      </c>
      <c r="Y41" s="87"/>
    </row>
    <row r="42" spans="1:25" s="33" customFormat="1" ht="12.75">
      <c r="A42" s="277" t="s">
        <v>200</v>
      </c>
      <c r="B42" s="278"/>
      <c r="C42" s="266" t="s">
        <v>115</v>
      </c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8"/>
      <c r="P42" s="265"/>
      <c r="Q42" s="262"/>
      <c r="R42" s="262"/>
      <c r="S42" s="262"/>
      <c r="T42" s="262"/>
      <c r="U42" s="262"/>
      <c r="V42" s="262"/>
      <c r="W42" s="263"/>
      <c r="X42" s="88">
        <v>29</v>
      </c>
      <c r="Y42" s="88"/>
    </row>
    <row r="43" spans="1:30" ht="12.75">
      <c r="A43" s="279" t="s">
        <v>192</v>
      </c>
      <c r="B43" s="280"/>
      <c r="C43" s="264" t="s">
        <v>205</v>
      </c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26"/>
      <c r="P43" s="211">
        <f>1.2</f>
        <v>1.2</v>
      </c>
      <c r="Q43" s="225"/>
      <c r="R43" s="225"/>
      <c r="S43" s="225"/>
      <c r="T43" s="225"/>
      <c r="U43" s="225"/>
      <c r="V43" s="225"/>
      <c r="W43" s="261"/>
      <c r="X43" s="31">
        <v>7</v>
      </c>
      <c r="Y43" s="31"/>
      <c r="AA43">
        <v>4</v>
      </c>
      <c r="AD43">
        <v>3</v>
      </c>
    </row>
    <row r="44" spans="1:27" ht="12.75">
      <c r="A44" s="279" t="s">
        <v>193</v>
      </c>
      <c r="B44" s="280"/>
      <c r="C44" s="264" t="s">
        <v>218</v>
      </c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26"/>
      <c r="P44" s="211">
        <v>1</v>
      </c>
      <c r="Q44" s="225"/>
      <c r="R44" s="225"/>
      <c r="S44" s="225"/>
      <c r="T44" s="225"/>
      <c r="U44" s="225"/>
      <c r="V44" s="225"/>
      <c r="W44" s="261"/>
      <c r="X44" s="31">
        <v>4</v>
      </c>
      <c r="Y44" s="31"/>
      <c r="AA44">
        <f>X44</f>
        <v>4</v>
      </c>
    </row>
    <row r="45" spans="1:36" ht="12.75">
      <c r="A45" s="279" t="s">
        <v>194</v>
      </c>
      <c r="B45" s="218"/>
      <c r="C45" s="226" t="s">
        <v>206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1"/>
      <c r="P45" s="217" t="s">
        <v>209</v>
      </c>
      <c r="Q45" s="218"/>
      <c r="R45" s="223"/>
      <c r="S45" s="219"/>
      <c r="T45" s="223"/>
      <c r="U45" s="219"/>
      <c r="V45" s="223"/>
      <c r="W45" s="220"/>
      <c r="X45" s="47">
        <v>12</v>
      </c>
      <c r="Y45" s="47"/>
      <c r="AD45">
        <v>4</v>
      </c>
      <c r="AG45">
        <v>4</v>
      </c>
      <c r="AJ45">
        <v>4</v>
      </c>
    </row>
    <row r="46" spans="1:27" ht="12.75">
      <c r="A46" s="279" t="s">
        <v>195</v>
      </c>
      <c r="B46" s="218"/>
      <c r="C46" s="226" t="s">
        <v>207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1"/>
      <c r="P46" s="217">
        <v>1</v>
      </c>
      <c r="Q46" s="218"/>
      <c r="R46" s="223"/>
      <c r="S46" s="219"/>
      <c r="T46" s="223"/>
      <c r="U46" s="219"/>
      <c r="V46" s="223"/>
      <c r="W46" s="220"/>
      <c r="X46" s="47">
        <v>4</v>
      </c>
      <c r="Y46" s="47"/>
      <c r="AA46">
        <f>X46</f>
        <v>4</v>
      </c>
    </row>
    <row r="47" spans="1:36" ht="12.75">
      <c r="A47" s="279" t="s">
        <v>196</v>
      </c>
      <c r="B47" s="280"/>
      <c r="C47" s="264" t="s">
        <v>208</v>
      </c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26"/>
      <c r="P47" s="211"/>
      <c r="Q47" s="225"/>
      <c r="R47" s="225">
        <v>4</v>
      </c>
      <c r="S47" s="225"/>
      <c r="T47" s="225"/>
      <c r="U47" s="225"/>
      <c r="V47" s="225"/>
      <c r="W47" s="261"/>
      <c r="X47" s="31">
        <v>3</v>
      </c>
      <c r="Y47" s="31"/>
      <c r="AJ47">
        <f>X47</f>
        <v>3</v>
      </c>
    </row>
    <row r="48" spans="1:25" s="33" customFormat="1" ht="12.75">
      <c r="A48" s="277" t="s">
        <v>201</v>
      </c>
      <c r="B48" s="278"/>
      <c r="C48" s="266" t="s">
        <v>131</v>
      </c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8"/>
      <c r="P48" s="265"/>
      <c r="Q48" s="262"/>
      <c r="R48" s="262"/>
      <c r="S48" s="262"/>
      <c r="T48" s="262"/>
      <c r="U48" s="262"/>
      <c r="V48" s="262"/>
      <c r="W48" s="263"/>
      <c r="X48" s="88">
        <v>17</v>
      </c>
      <c r="Y48" s="88"/>
    </row>
    <row r="49" spans="1:33" ht="12.75">
      <c r="A49" s="279" t="s">
        <v>210</v>
      </c>
      <c r="B49" s="280"/>
      <c r="C49" s="264" t="s">
        <v>214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26"/>
      <c r="P49" s="211">
        <v>3</v>
      </c>
      <c r="Q49" s="225"/>
      <c r="R49" s="225"/>
      <c r="S49" s="225"/>
      <c r="T49" s="225"/>
      <c r="U49" s="225"/>
      <c r="V49" s="225"/>
      <c r="W49" s="261"/>
      <c r="X49" s="31">
        <v>4</v>
      </c>
      <c r="Y49" s="31"/>
      <c r="AG49">
        <f>X49</f>
        <v>4</v>
      </c>
    </row>
    <row r="50" spans="1:30" ht="12.75">
      <c r="A50" s="279" t="s">
        <v>211</v>
      </c>
      <c r="B50" s="280"/>
      <c r="C50" s="264" t="s">
        <v>215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26"/>
      <c r="P50" s="211">
        <v>2</v>
      </c>
      <c r="Q50" s="225"/>
      <c r="R50" s="225"/>
      <c r="S50" s="225"/>
      <c r="T50" s="225"/>
      <c r="U50" s="225"/>
      <c r="V50" s="225"/>
      <c r="W50" s="261"/>
      <c r="X50" s="31">
        <v>4</v>
      </c>
      <c r="Y50" s="31"/>
      <c r="AD50">
        <f>X50</f>
        <v>4</v>
      </c>
    </row>
    <row r="51" spans="1:36" ht="12.75">
      <c r="A51" s="279" t="s">
        <v>212</v>
      </c>
      <c r="B51" s="218"/>
      <c r="C51" s="226" t="s">
        <v>216</v>
      </c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1"/>
      <c r="P51" s="217">
        <v>4</v>
      </c>
      <c r="Q51" s="218"/>
      <c r="R51" s="223"/>
      <c r="S51" s="219"/>
      <c r="T51" s="223"/>
      <c r="U51" s="219"/>
      <c r="V51" s="294">
        <v>4</v>
      </c>
      <c r="W51" s="297"/>
      <c r="X51" s="92">
        <v>5</v>
      </c>
      <c r="Y51" s="92"/>
      <c r="AJ51">
        <f>X51</f>
        <v>5</v>
      </c>
    </row>
    <row r="52" spans="1:33" ht="12.75">
      <c r="A52" s="279" t="s">
        <v>213</v>
      </c>
      <c r="B52" s="280"/>
      <c r="C52" s="264" t="s">
        <v>217</v>
      </c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26"/>
      <c r="P52" s="211">
        <v>3</v>
      </c>
      <c r="Q52" s="225"/>
      <c r="R52" s="225"/>
      <c r="S52" s="225"/>
      <c r="T52" s="225"/>
      <c r="U52" s="225"/>
      <c r="V52" s="225"/>
      <c r="W52" s="261"/>
      <c r="X52" s="31">
        <v>4</v>
      </c>
      <c r="Y52" s="31"/>
      <c r="AG52">
        <f>X52</f>
        <v>4</v>
      </c>
    </row>
    <row r="53" spans="1:25" s="33" customFormat="1" ht="12.75">
      <c r="A53" s="277" t="s">
        <v>202</v>
      </c>
      <c r="B53" s="278"/>
      <c r="C53" s="266" t="s">
        <v>140</v>
      </c>
      <c r="D53" s="527"/>
      <c r="E53" s="527"/>
      <c r="F53" s="527"/>
      <c r="G53" s="527"/>
      <c r="H53" s="527"/>
      <c r="I53" s="527"/>
      <c r="J53" s="527"/>
      <c r="K53" s="527"/>
      <c r="L53" s="527"/>
      <c r="M53" s="527"/>
      <c r="N53" s="527"/>
      <c r="O53" s="528"/>
      <c r="P53" s="265"/>
      <c r="Q53" s="262"/>
      <c r="R53" s="262"/>
      <c r="S53" s="262"/>
      <c r="T53" s="262"/>
      <c r="U53" s="262"/>
      <c r="V53" s="262"/>
      <c r="W53" s="263"/>
      <c r="X53" s="88">
        <v>12</v>
      </c>
      <c r="Y53" s="88"/>
    </row>
    <row r="54" spans="1:33" ht="12.75">
      <c r="A54" s="279" t="s">
        <v>221</v>
      </c>
      <c r="B54" s="280"/>
      <c r="C54" s="264" t="s">
        <v>219</v>
      </c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26"/>
      <c r="P54" s="211"/>
      <c r="Q54" s="225"/>
      <c r="R54" s="225">
        <v>3</v>
      </c>
      <c r="S54" s="225"/>
      <c r="T54" s="225"/>
      <c r="U54" s="225"/>
      <c r="V54" s="225"/>
      <c r="W54" s="261"/>
      <c r="X54" s="31">
        <v>4</v>
      </c>
      <c r="Y54" s="31"/>
      <c r="AG54">
        <f>X54</f>
        <v>4</v>
      </c>
    </row>
    <row r="55" spans="1:33" ht="12.75">
      <c r="A55" s="279" t="s">
        <v>222</v>
      </c>
      <c r="B55" s="218"/>
      <c r="C55" s="226" t="s">
        <v>220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1"/>
      <c r="P55" s="217"/>
      <c r="Q55" s="218"/>
      <c r="R55" s="223">
        <v>3</v>
      </c>
      <c r="S55" s="219"/>
      <c r="T55" s="223"/>
      <c r="U55" s="219"/>
      <c r="V55" s="223"/>
      <c r="W55" s="220"/>
      <c r="X55" s="47">
        <v>4</v>
      </c>
      <c r="Y55" s="47"/>
      <c r="AG55">
        <f>X55</f>
        <v>4</v>
      </c>
    </row>
    <row r="56" spans="1:39" ht="12.75">
      <c r="A56" s="529" t="s">
        <v>223</v>
      </c>
      <c r="B56" s="530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26"/>
      <c r="P56" s="211"/>
      <c r="Q56" s="225"/>
      <c r="R56" s="225">
        <v>5</v>
      </c>
      <c r="S56" s="225"/>
      <c r="T56" s="225"/>
      <c r="U56" s="225"/>
      <c r="V56" s="225"/>
      <c r="W56" s="261"/>
      <c r="X56" s="31">
        <v>4</v>
      </c>
      <c r="Y56" s="31"/>
      <c r="AM56">
        <f>X56</f>
        <v>4</v>
      </c>
    </row>
    <row r="57" spans="1:25" s="23" customFormat="1" ht="12.75">
      <c r="A57" s="198" t="s">
        <v>116</v>
      </c>
      <c r="B57" s="199"/>
      <c r="C57" s="204" t="s">
        <v>146</v>
      </c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195"/>
      <c r="P57" s="207"/>
      <c r="Q57" s="216"/>
      <c r="R57" s="216"/>
      <c r="S57" s="216"/>
      <c r="T57" s="216"/>
      <c r="U57" s="216"/>
      <c r="V57" s="216"/>
      <c r="W57" s="289"/>
      <c r="X57" s="87">
        <v>126</v>
      </c>
      <c r="Y57" s="87"/>
    </row>
    <row r="58" spans="1:25" s="33" customFormat="1" ht="12.75">
      <c r="A58" s="277" t="s">
        <v>225</v>
      </c>
      <c r="B58" s="278"/>
      <c r="C58" s="266" t="s">
        <v>148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8"/>
      <c r="P58" s="265"/>
      <c r="Q58" s="262"/>
      <c r="R58" s="262"/>
      <c r="S58" s="262"/>
      <c r="T58" s="262"/>
      <c r="U58" s="262"/>
      <c r="V58" s="262"/>
      <c r="W58" s="263"/>
      <c r="X58" s="88">
        <v>62</v>
      </c>
      <c r="Y58" s="88"/>
    </row>
    <row r="59" spans="1:36" ht="12.75">
      <c r="A59" s="279" t="s">
        <v>226</v>
      </c>
      <c r="B59" s="280"/>
      <c r="C59" s="264" t="s">
        <v>224</v>
      </c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26"/>
      <c r="P59" s="211">
        <f>3.4</f>
        <v>3.4</v>
      </c>
      <c r="Q59" s="225"/>
      <c r="R59" s="225">
        <v>2</v>
      </c>
      <c r="S59" s="225"/>
      <c r="T59" s="225">
        <v>4</v>
      </c>
      <c r="U59" s="225"/>
      <c r="V59" s="225"/>
      <c r="W59" s="261"/>
      <c r="X59" s="31">
        <v>10</v>
      </c>
      <c r="Y59" s="31"/>
      <c r="AD59">
        <v>2</v>
      </c>
      <c r="AG59">
        <v>4</v>
      </c>
      <c r="AJ59">
        <v>4</v>
      </c>
    </row>
    <row r="60" spans="1:45" ht="12.75">
      <c r="A60" s="279" t="s">
        <v>227</v>
      </c>
      <c r="B60" s="280"/>
      <c r="C60" s="264" t="s">
        <v>260</v>
      </c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26"/>
      <c r="P60" s="211">
        <v>6.7</v>
      </c>
      <c r="Q60" s="225"/>
      <c r="R60" s="225"/>
      <c r="S60" s="225"/>
      <c r="T60" s="225"/>
      <c r="U60" s="225"/>
      <c r="V60" s="225"/>
      <c r="W60" s="261"/>
      <c r="X60" s="31">
        <v>8</v>
      </c>
      <c r="Y60" s="31"/>
      <c r="AP60">
        <v>4</v>
      </c>
      <c r="AS60">
        <v>4</v>
      </c>
    </row>
    <row r="61" spans="1:36" ht="12.75">
      <c r="A61" s="279" t="s">
        <v>228</v>
      </c>
      <c r="B61" s="280"/>
      <c r="C61" s="264" t="s">
        <v>261</v>
      </c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26"/>
      <c r="P61" s="211">
        <v>4</v>
      </c>
      <c r="Q61" s="225"/>
      <c r="R61" s="225"/>
      <c r="S61" s="225"/>
      <c r="T61" s="225"/>
      <c r="U61" s="225"/>
      <c r="V61" s="225"/>
      <c r="W61" s="261"/>
      <c r="X61" s="31">
        <v>5</v>
      </c>
      <c r="Y61" s="31"/>
      <c r="AJ61">
        <f>X61</f>
        <v>5</v>
      </c>
    </row>
    <row r="62" spans="1:30" ht="12.75">
      <c r="A62" s="279" t="s">
        <v>229</v>
      </c>
      <c r="B62" s="280"/>
      <c r="C62" s="264" t="s">
        <v>262</v>
      </c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26"/>
      <c r="P62" s="211">
        <f>1.2</f>
        <v>1.2</v>
      </c>
      <c r="Q62" s="225"/>
      <c r="R62" s="225"/>
      <c r="S62" s="225"/>
      <c r="T62" s="225">
        <v>2</v>
      </c>
      <c r="U62" s="225"/>
      <c r="V62" s="285"/>
      <c r="W62" s="286"/>
      <c r="X62" s="59">
        <v>9</v>
      </c>
      <c r="Y62" s="59"/>
      <c r="AA62">
        <v>4</v>
      </c>
      <c r="AD62">
        <v>5</v>
      </c>
    </row>
    <row r="63" spans="1:39" ht="12.75">
      <c r="A63" s="279" t="s">
        <v>230</v>
      </c>
      <c r="B63" s="280"/>
      <c r="C63" s="264" t="s">
        <v>263</v>
      </c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26"/>
      <c r="P63" s="211">
        <v>5</v>
      </c>
      <c r="Q63" s="225"/>
      <c r="R63" s="225"/>
      <c r="S63" s="225"/>
      <c r="T63" s="225"/>
      <c r="U63" s="225"/>
      <c r="V63" s="285">
        <v>5</v>
      </c>
      <c r="W63" s="286"/>
      <c r="X63" s="59">
        <v>6</v>
      </c>
      <c r="Y63" s="59"/>
      <c r="AM63">
        <f>X63</f>
        <v>6</v>
      </c>
    </row>
    <row r="64" spans="1:39" ht="12.75">
      <c r="A64" s="279" t="s">
        <v>231</v>
      </c>
      <c r="B64" s="280"/>
      <c r="C64" s="264" t="s">
        <v>264</v>
      </c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26"/>
      <c r="P64" s="211">
        <v>5</v>
      </c>
      <c r="Q64" s="225"/>
      <c r="R64" s="225"/>
      <c r="S64" s="225"/>
      <c r="T64" s="225"/>
      <c r="U64" s="225"/>
      <c r="V64" s="285"/>
      <c r="W64" s="286"/>
      <c r="X64" s="59">
        <v>4</v>
      </c>
      <c r="Y64" s="59"/>
      <c r="AM64">
        <f>X64</f>
        <v>4</v>
      </c>
    </row>
    <row r="65" spans="1:45" ht="12.75">
      <c r="A65" s="279" t="s">
        <v>232</v>
      </c>
      <c r="B65" s="280"/>
      <c r="C65" s="264" t="s">
        <v>265</v>
      </c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26"/>
      <c r="P65" s="211">
        <v>6</v>
      </c>
      <c r="Q65" s="225"/>
      <c r="R65" s="225">
        <v>7</v>
      </c>
      <c r="S65" s="225"/>
      <c r="T65" s="225">
        <v>7</v>
      </c>
      <c r="U65" s="225"/>
      <c r="V65" s="285"/>
      <c r="W65" s="286"/>
      <c r="X65" s="59">
        <v>6</v>
      </c>
      <c r="Y65" s="59"/>
      <c r="AP65">
        <v>3</v>
      </c>
      <c r="AS65">
        <v>3</v>
      </c>
    </row>
    <row r="66" spans="1:33" ht="12.75">
      <c r="A66" s="279" t="s">
        <v>233</v>
      </c>
      <c r="B66" s="280"/>
      <c r="C66" s="264" t="s">
        <v>266</v>
      </c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26"/>
      <c r="P66" s="211"/>
      <c r="Q66" s="225"/>
      <c r="R66" s="225">
        <v>1.2</v>
      </c>
      <c r="S66" s="225"/>
      <c r="T66" s="225"/>
      <c r="U66" s="225"/>
      <c r="V66" s="285">
        <v>3</v>
      </c>
      <c r="W66" s="286"/>
      <c r="X66" s="59">
        <v>7</v>
      </c>
      <c r="Y66" s="59"/>
      <c r="AA66">
        <v>3</v>
      </c>
      <c r="AD66">
        <v>3</v>
      </c>
      <c r="AG66">
        <v>1</v>
      </c>
    </row>
    <row r="67" spans="1:45" ht="12.75">
      <c r="A67" s="279" t="s">
        <v>234</v>
      </c>
      <c r="B67" s="280"/>
      <c r="C67" s="264" t="s">
        <v>267</v>
      </c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26"/>
      <c r="P67" s="211"/>
      <c r="Q67" s="225"/>
      <c r="R67" s="225">
        <v>7</v>
      </c>
      <c r="S67" s="225"/>
      <c r="T67" s="225"/>
      <c r="U67" s="225"/>
      <c r="V67" s="285"/>
      <c r="W67" s="286"/>
      <c r="X67" s="59">
        <v>3</v>
      </c>
      <c r="Y67" s="59"/>
      <c r="AS67">
        <v>3</v>
      </c>
    </row>
    <row r="68" spans="1:36" ht="12.75">
      <c r="A68" s="279" t="s">
        <v>235</v>
      </c>
      <c r="B68" s="280"/>
      <c r="C68" s="264" t="s">
        <v>268</v>
      </c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26"/>
      <c r="P68" s="211"/>
      <c r="Q68" s="225"/>
      <c r="R68" s="225">
        <v>4</v>
      </c>
      <c r="S68" s="225"/>
      <c r="T68" s="225"/>
      <c r="U68" s="225"/>
      <c r="V68" s="285"/>
      <c r="W68" s="286"/>
      <c r="X68" s="59">
        <v>3</v>
      </c>
      <c r="Y68" s="59"/>
      <c r="AJ68">
        <f>X68</f>
        <v>3</v>
      </c>
    </row>
    <row r="69" spans="1:25" ht="12.75" hidden="1">
      <c r="A69" s="279" t="s">
        <v>236</v>
      </c>
      <c r="B69" s="280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26"/>
      <c r="P69" s="211"/>
      <c r="Q69" s="225"/>
      <c r="R69" s="225"/>
      <c r="S69" s="225"/>
      <c r="T69" s="225"/>
      <c r="U69" s="225"/>
      <c r="V69" s="285"/>
      <c r="W69" s="286"/>
      <c r="X69" s="59"/>
      <c r="Y69" s="59"/>
    </row>
    <row r="70" spans="1:25" ht="12.75" hidden="1">
      <c r="A70" s="279" t="s">
        <v>237</v>
      </c>
      <c r="B70" s="280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26"/>
      <c r="P70" s="211"/>
      <c r="Q70" s="225"/>
      <c r="R70" s="225"/>
      <c r="S70" s="225"/>
      <c r="T70" s="225"/>
      <c r="U70" s="225"/>
      <c r="V70" s="285"/>
      <c r="W70" s="286"/>
      <c r="X70" s="59"/>
      <c r="Y70" s="59"/>
    </row>
    <row r="71" spans="1:25" ht="12.75" hidden="1">
      <c r="A71" s="279" t="s">
        <v>238</v>
      </c>
      <c r="B71" s="280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26"/>
      <c r="P71" s="211"/>
      <c r="Q71" s="225"/>
      <c r="R71" s="225"/>
      <c r="S71" s="225"/>
      <c r="T71" s="225"/>
      <c r="U71" s="225"/>
      <c r="V71" s="225"/>
      <c r="W71" s="261"/>
      <c r="X71" s="31"/>
      <c r="Y71" s="31"/>
    </row>
    <row r="72" spans="1:25" ht="12.75" hidden="1">
      <c r="A72" s="279" t="s">
        <v>239</v>
      </c>
      <c r="B72" s="280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26"/>
      <c r="P72" s="211"/>
      <c r="Q72" s="225"/>
      <c r="R72" s="225"/>
      <c r="S72" s="225"/>
      <c r="T72" s="225"/>
      <c r="U72" s="225"/>
      <c r="V72" s="225"/>
      <c r="W72" s="261"/>
      <c r="X72" s="31"/>
      <c r="Y72" s="31"/>
    </row>
    <row r="73" spans="1:25" s="33" customFormat="1" ht="12.75">
      <c r="A73" s="277" t="s">
        <v>240</v>
      </c>
      <c r="B73" s="278"/>
      <c r="C73" s="266" t="s">
        <v>149</v>
      </c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8"/>
      <c r="P73" s="265"/>
      <c r="Q73" s="262"/>
      <c r="R73" s="262"/>
      <c r="S73" s="262"/>
      <c r="T73" s="262"/>
      <c r="U73" s="262"/>
      <c r="V73" s="262"/>
      <c r="W73" s="263"/>
      <c r="X73" s="88">
        <v>44</v>
      </c>
      <c r="Y73" s="88"/>
    </row>
    <row r="74" spans="1:30" ht="12.75">
      <c r="A74" s="217" t="s">
        <v>241</v>
      </c>
      <c r="B74" s="219"/>
      <c r="C74" s="264" t="s">
        <v>269</v>
      </c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26"/>
      <c r="P74" s="211"/>
      <c r="Q74" s="225"/>
      <c r="R74" s="225">
        <v>2</v>
      </c>
      <c r="S74" s="225"/>
      <c r="T74" s="225"/>
      <c r="U74" s="225"/>
      <c r="V74" s="225"/>
      <c r="W74" s="261"/>
      <c r="X74" s="31">
        <v>4</v>
      </c>
      <c r="Y74" s="31"/>
      <c r="AD74">
        <f>X74</f>
        <v>4</v>
      </c>
    </row>
    <row r="75" spans="1:39" ht="24" customHeight="1">
      <c r="A75" s="217" t="s">
        <v>242</v>
      </c>
      <c r="B75" s="219"/>
      <c r="C75" s="264" t="s">
        <v>270</v>
      </c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26"/>
      <c r="P75" s="211">
        <v>5</v>
      </c>
      <c r="Q75" s="225"/>
      <c r="R75" s="225">
        <v>4</v>
      </c>
      <c r="S75" s="225"/>
      <c r="T75" s="225">
        <v>5</v>
      </c>
      <c r="U75" s="225"/>
      <c r="V75" s="225"/>
      <c r="W75" s="261"/>
      <c r="X75" s="31">
        <v>9</v>
      </c>
      <c r="Y75" s="31"/>
      <c r="AJ75">
        <v>4</v>
      </c>
      <c r="AM75">
        <v>5</v>
      </c>
    </row>
    <row r="76" spans="1:48" ht="12.75">
      <c r="A76" s="217" t="s">
        <v>243</v>
      </c>
      <c r="B76" s="219"/>
      <c r="C76" s="264" t="s">
        <v>271</v>
      </c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26"/>
      <c r="P76" s="211">
        <f>6.7</f>
        <v>6.7</v>
      </c>
      <c r="Q76" s="225"/>
      <c r="R76" s="225"/>
      <c r="S76" s="225"/>
      <c r="T76" s="225"/>
      <c r="U76" s="225"/>
      <c r="V76" s="225">
        <v>8</v>
      </c>
      <c r="W76" s="261"/>
      <c r="X76" s="31">
        <v>9</v>
      </c>
      <c r="Y76" s="31"/>
      <c r="AP76">
        <v>4</v>
      </c>
      <c r="AS76">
        <v>4</v>
      </c>
      <c r="AV76">
        <v>1</v>
      </c>
    </row>
    <row r="77" spans="1:45" ht="12.75">
      <c r="A77" s="217" t="s">
        <v>244</v>
      </c>
      <c r="B77" s="219"/>
      <c r="C77" s="264" t="s">
        <v>272</v>
      </c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26"/>
      <c r="P77" s="211">
        <f>6.7</f>
        <v>6.7</v>
      </c>
      <c r="Q77" s="225"/>
      <c r="R77" s="225"/>
      <c r="S77" s="225"/>
      <c r="T77" s="225"/>
      <c r="U77" s="225"/>
      <c r="V77" s="225"/>
      <c r="W77" s="261"/>
      <c r="X77" s="31">
        <v>8</v>
      </c>
      <c r="Y77" s="31"/>
      <c r="AP77">
        <v>4</v>
      </c>
      <c r="AS77">
        <v>4</v>
      </c>
    </row>
    <row r="78" spans="1:45" ht="12.75">
      <c r="A78" s="217" t="s">
        <v>245</v>
      </c>
      <c r="B78" s="219"/>
      <c r="C78" s="264" t="s">
        <v>273</v>
      </c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26"/>
      <c r="P78" s="211">
        <v>7</v>
      </c>
      <c r="Q78" s="225"/>
      <c r="R78" s="225">
        <v>6</v>
      </c>
      <c r="S78" s="225"/>
      <c r="T78" s="225"/>
      <c r="U78" s="225"/>
      <c r="V78" s="225">
        <v>7</v>
      </c>
      <c r="W78" s="261"/>
      <c r="X78" s="31">
        <v>8</v>
      </c>
      <c r="Y78" s="31"/>
      <c r="AP78">
        <v>3</v>
      </c>
      <c r="AS78">
        <v>5</v>
      </c>
    </row>
    <row r="79" spans="1:48" ht="12.75">
      <c r="A79" s="217" t="s">
        <v>246</v>
      </c>
      <c r="B79" s="219"/>
      <c r="C79" s="264" t="s">
        <v>274</v>
      </c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26"/>
      <c r="P79" s="211">
        <v>8</v>
      </c>
      <c r="Q79" s="225"/>
      <c r="R79" s="225"/>
      <c r="S79" s="225"/>
      <c r="T79" s="225">
        <v>8</v>
      </c>
      <c r="U79" s="225"/>
      <c r="V79" s="225"/>
      <c r="W79" s="261"/>
      <c r="X79" s="31">
        <v>6</v>
      </c>
      <c r="Y79" s="31"/>
      <c r="AV79">
        <f>X79</f>
        <v>6</v>
      </c>
    </row>
    <row r="80" spans="1:25" ht="12.75" hidden="1">
      <c r="A80" s="217" t="s">
        <v>247</v>
      </c>
      <c r="B80" s="219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26"/>
      <c r="P80" s="211"/>
      <c r="Q80" s="225"/>
      <c r="R80" s="225"/>
      <c r="S80" s="225"/>
      <c r="T80" s="225"/>
      <c r="U80" s="225"/>
      <c r="V80" s="225"/>
      <c r="W80" s="261"/>
      <c r="X80" s="31"/>
      <c r="Y80" s="31"/>
    </row>
    <row r="81" spans="1:25" ht="12.75" hidden="1">
      <c r="A81" s="217" t="s">
        <v>248</v>
      </c>
      <c r="B81" s="219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26"/>
      <c r="P81" s="211"/>
      <c r="Q81" s="225"/>
      <c r="R81" s="225"/>
      <c r="S81" s="225"/>
      <c r="T81" s="225"/>
      <c r="U81" s="225"/>
      <c r="V81" s="225"/>
      <c r="W81" s="261"/>
      <c r="X81" s="31"/>
      <c r="Y81" s="31"/>
    </row>
    <row r="82" spans="1:25" ht="12.75" hidden="1">
      <c r="A82" s="217" t="s">
        <v>249</v>
      </c>
      <c r="B82" s="219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26"/>
      <c r="P82" s="211"/>
      <c r="Q82" s="225"/>
      <c r="R82" s="225"/>
      <c r="S82" s="225"/>
      <c r="T82" s="225"/>
      <c r="U82" s="225"/>
      <c r="V82" s="225"/>
      <c r="W82" s="261"/>
      <c r="X82" s="31"/>
      <c r="Y82" s="31"/>
    </row>
    <row r="83" spans="1:25" ht="12.75" hidden="1">
      <c r="A83" s="217" t="s">
        <v>250</v>
      </c>
      <c r="B83" s="219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26"/>
      <c r="P83" s="211"/>
      <c r="Q83" s="225"/>
      <c r="R83" s="225"/>
      <c r="S83" s="225"/>
      <c r="T83" s="225"/>
      <c r="U83" s="225"/>
      <c r="V83" s="225"/>
      <c r="W83" s="261"/>
      <c r="X83" s="31"/>
      <c r="Y83" s="31"/>
    </row>
    <row r="84" spans="1:25" ht="12.75" hidden="1">
      <c r="A84" s="217" t="s">
        <v>251</v>
      </c>
      <c r="B84" s="219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26"/>
      <c r="P84" s="211"/>
      <c r="Q84" s="225"/>
      <c r="R84" s="225"/>
      <c r="S84" s="225"/>
      <c r="T84" s="225"/>
      <c r="U84" s="225"/>
      <c r="V84" s="225"/>
      <c r="W84" s="261"/>
      <c r="X84" s="31"/>
      <c r="Y84" s="31"/>
    </row>
    <row r="85" spans="1:25" s="33" customFormat="1" ht="12.75">
      <c r="A85" s="265" t="s">
        <v>252</v>
      </c>
      <c r="B85" s="262"/>
      <c r="C85" s="266" t="s">
        <v>140</v>
      </c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8"/>
      <c r="P85" s="265"/>
      <c r="Q85" s="262"/>
      <c r="R85" s="262"/>
      <c r="S85" s="262"/>
      <c r="T85" s="262"/>
      <c r="U85" s="262"/>
      <c r="V85" s="262"/>
      <c r="W85" s="263"/>
      <c r="X85" s="88">
        <v>20</v>
      </c>
      <c r="Y85" s="88"/>
    </row>
    <row r="86" spans="1:39" ht="12.75">
      <c r="A86" s="211" t="s">
        <v>253</v>
      </c>
      <c r="B86" s="225"/>
      <c r="C86" s="226" t="s">
        <v>275</v>
      </c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9"/>
      <c r="P86" s="211">
        <v>5</v>
      </c>
      <c r="Q86" s="225"/>
      <c r="R86" s="225"/>
      <c r="S86" s="225"/>
      <c r="T86" s="225"/>
      <c r="U86" s="225"/>
      <c r="V86" s="225">
        <v>5</v>
      </c>
      <c r="W86" s="261"/>
      <c r="X86" s="31">
        <v>6</v>
      </c>
      <c r="Y86" s="31"/>
      <c r="AM86">
        <f>X86</f>
        <v>6</v>
      </c>
    </row>
    <row r="87" spans="1:42" ht="12.75">
      <c r="A87" s="211" t="s">
        <v>254</v>
      </c>
      <c r="B87" s="225"/>
      <c r="C87" s="264" t="s">
        <v>276</v>
      </c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26"/>
      <c r="P87" s="211">
        <v>6</v>
      </c>
      <c r="Q87" s="225"/>
      <c r="R87" s="225"/>
      <c r="S87" s="225"/>
      <c r="T87" s="225"/>
      <c r="U87" s="225"/>
      <c r="V87" s="225">
        <v>6</v>
      </c>
      <c r="W87" s="261"/>
      <c r="X87" s="31">
        <v>6</v>
      </c>
      <c r="Y87" s="31"/>
      <c r="AP87">
        <f>X87</f>
        <v>6</v>
      </c>
    </row>
    <row r="88" spans="1:48" ht="12.75">
      <c r="A88" s="211" t="s">
        <v>255</v>
      </c>
      <c r="B88" s="225"/>
      <c r="C88" s="264" t="s">
        <v>277</v>
      </c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26"/>
      <c r="P88" s="211"/>
      <c r="Q88" s="225"/>
      <c r="R88" s="225">
        <v>8</v>
      </c>
      <c r="S88" s="225"/>
      <c r="T88" s="225"/>
      <c r="U88" s="225"/>
      <c r="V88" s="225"/>
      <c r="W88" s="261"/>
      <c r="X88" s="31">
        <v>3</v>
      </c>
      <c r="Y88" s="31"/>
      <c r="AV88">
        <f>X88</f>
        <v>3</v>
      </c>
    </row>
    <row r="89" spans="1:48" ht="12.75">
      <c r="A89" s="211" t="s">
        <v>256</v>
      </c>
      <c r="B89" s="225"/>
      <c r="C89" s="264" t="s">
        <v>278</v>
      </c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26"/>
      <c r="P89" s="211"/>
      <c r="Q89" s="225"/>
      <c r="R89" s="225">
        <v>8</v>
      </c>
      <c r="S89" s="225"/>
      <c r="T89" s="225"/>
      <c r="U89" s="225"/>
      <c r="V89" s="225"/>
      <c r="W89" s="261"/>
      <c r="X89" s="31">
        <v>4</v>
      </c>
      <c r="Y89" s="31"/>
      <c r="AV89">
        <f>X89</f>
        <v>4</v>
      </c>
    </row>
    <row r="90" spans="1:25" ht="12.75" hidden="1">
      <c r="A90" s="211" t="s">
        <v>257</v>
      </c>
      <c r="B90" s="225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26"/>
      <c r="P90" s="211"/>
      <c r="Q90" s="225"/>
      <c r="R90" s="225"/>
      <c r="S90" s="225"/>
      <c r="T90" s="225"/>
      <c r="U90" s="225"/>
      <c r="V90" s="225"/>
      <c r="W90" s="261"/>
      <c r="X90" s="31"/>
      <c r="Y90" s="31"/>
    </row>
    <row r="91" spans="1:25" ht="12.75" hidden="1">
      <c r="A91" s="211" t="s">
        <v>258</v>
      </c>
      <c r="B91" s="225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26"/>
      <c r="P91" s="211"/>
      <c r="Q91" s="225"/>
      <c r="R91" s="225"/>
      <c r="S91" s="225"/>
      <c r="T91" s="225"/>
      <c r="U91" s="225"/>
      <c r="V91" s="225"/>
      <c r="W91" s="261"/>
      <c r="X91" s="31"/>
      <c r="Y91" s="31"/>
    </row>
    <row r="92" spans="1:42" s="23" customFormat="1" ht="12.75">
      <c r="A92" s="198" t="s">
        <v>117</v>
      </c>
      <c r="B92" s="199"/>
      <c r="C92" s="200" t="s">
        <v>118</v>
      </c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4"/>
      <c r="P92" s="207"/>
      <c r="Q92" s="216"/>
      <c r="R92" s="531">
        <v>2.6</v>
      </c>
      <c r="S92" s="531"/>
      <c r="T92" s="216"/>
      <c r="U92" s="216"/>
      <c r="V92" s="216"/>
      <c r="W92" s="289"/>
      <c r="X92" s="87">
        <v>2</v>
      </c>
      <c r="Y92" s="87"/>
      <c r="AD92" s="23">
        <v>1</v>
      </c>
      <c r="AP92" s="23">
        <v>1</v>
      </c>
    </row>
    <row r="93" spans="1:25" s="23" customFormat="1" ht="12.75">
      <c r="A93" s="198" t="s">
        <v>119</v>
      </c>
      <c r="B93" s="199"/>
      <c r="C93" s="200" t="s">
        <v>120</v>
      </c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4"/>
      <c r="P93" s="207"/>
      <c r="Q93" s="216"/>
      <c r="R93" s="216"/>
      <c r="S93" s="216"/>
      <c r="T93" s="216"/>
      <c r="U93" s="216"/>
      <c r="V93" s="216"/>
      <c r="W93" s="289"/>
      <c r="X93" s="87">
        <v>8</v>
      </c>
      <c r="Y93" s="87"/>
    </row>
    <row r="94" spans="1:42" ht="12.75">
      <c r="A94" s="211" t="s">
        <v>259</v>
      </c>
      <c r="B94" s="225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26"/>
      <c r="P94" s="211"/>
      <c r="Q94" s="225"/>
      <c r="R94" s="225"/>
      <c r="S94" s="225"/>
      <c r="T94" s="225"/>
      <c r="U94" s="225"/>
      <c r="V94" s="225"/>
      <c r="W94" s="261"/>
      <c r="X94" s="31"/>
      <c r="Y94" s="31"/>
      <c r="AP94">
        <v>3</v>
      </c>
    </row>
    <row r="95" spans="1:48" ht="12.75">
      <c r="A95" s="211" t="s">
        <v>141</v>
      </c>
      <c r="B95" s="225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26"/>
      <c r="P95" s="211"/>
      <c r="Q95" s="225"/>
      <c r="R95" s="225"/>
      <c r="S95" s="225"/>
      <c r="T95" s="225"/>
      <c r="U95" s="225"/>
      <c r="V95" s="225"/>
      <c r="W95" s="261"/>
      <c r="X95" s="31"/>
      <c r="Y95" s="31"/>
      <c r="AV95">
        <v>5</v>
      </c>
    </row>
    <row r="96" spans="1:48" s="23" customFormat="1" ht="12.75">
      <c r="A96" s="490" t="s">
        <v>121</v>
      </c>
      <c r="B96" s="491"/>
      <c r="C96" s="200" t="s">
        <v>122</v>
      </c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4"/>
      <c r="P96" s="432"/>
      <c r="Q96" s="433"/>
      <c r="R96" s="433"/>
      <c r="S96" s="433"/>
      <c r="T96" s="433"/>
      <c r="U96" s="433"/>
      <c r="V96" s="433"/>
      <c r="W96" s="497"/>
      <c r="X96" s="90">
        <v>12</v>
      </c>
      <c r="Y96" s="90"/>
      <c r="AV96" s="23">
        <v>12</v>
      </c>
    </row>
    <row r="97" spans="1:25" s="23" customFormat="1" ht="12.75">
      <c r="A97" s="207" t="s">
        <v>142</v>
      </c>
      <c r="B97" s="216"/>
      <c r="C97" s="204" t="s">
        <v>143</v>
      </c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195"/>
      <c r="P97" s="207"/>
      <c r="Q97" s="216"/>
      <c r="R97" s="216"/>
      <c r="S97" s="216"/>
      <c r="T97" s="216"/>
      <c r="U97" s="216"/>
      <c r="V97" s="216"/>
      <c r="W97" s="289"/>
      <c r="X97" s="87">
        <v>10</v>
      </c>
      <c r="Y97" s="87"/>
    </row>
    <row r="98" spans="1:25" ht="12.75">
      <c r="A98" s="211"/>
      <c r="B98" s="225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26"/>
      <c r="P98" s="211"/>
      <c r="Q98" s="225"/>
      <c r="R98" s="225"/>
      <c r="S98" s="225"/>
      <c r="T98" s="225"/>
      <c r="U98" s="225"/>
      <c r="V98" s="225"/>
      <c r="W98" s="261"/>
      <c r="X98" s="31"/>
      <c r="Y98" s="31"/>
    </row>
    <row r="99" spans="1:25" ht="12.75">
      <c r="A99" s="211"/>
      <c r="B99" s="225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26"/>
      <c r="P99" s="211"/>
      <c r="Q99" s="225"/>
      <c r="R99" s="225"/>
      <c r="S99" s="225"/>
      <c r="T99" s="225"/>
      <c r="U99" s="225"/>
      <c r="V99" s="225"/>
      <c r="W99" s="261"/>
      <c r="X99" s="31"/>
      <c r="Y99" s="31"/>
    </row>
    <row r="100" spans="1:25" ht="13.5" thickBot="1">
      <c r="A100" s="470"/>
      <c r="B100" s="462"/>
      <c r="C100" s="471"/>
      <c r="D100" s="471"/>
      <c r="E100" s="471"/>
      <c r="F100" s="471"/>
      <c r="G100" s="471"/>
      <c r="H100" s="471"/>
      <c r="I100" s="471"/>
      <c r="J100" s="471"/>
      <c r="K100" s="471"/>
      <c r="L100" s="471"/>
      <c r="M100" s="471"/>
      <c r="N100" s="471"/>
      <c r="O100" s="472"/>
      <c r="P100" s="470"/>
      <c r="Q100" s="462"/>
      <c r="R100" s="462"/>
      <c r="S100" s="462"/>
      <c r="T100" s="462"/>
      <c r="U100" s="462"/>
      <c r="V100" s="462"/>
      <c r="W100" s="463"/>
      <c r="X100" s="31"/>
      <c r="Y100" s="31"/>
    </row>
    <row r="101" spans="26:49" ht="12.75">
      <c r="Z101" s="91"/>
      <c r="AA101" s="91">
        <f>SUM(AA7:AA100)</f>
        <v>31</v>
      </c>
      <c r="AB101" s="91"/>
      <c r="AC101" s="91"/>
      <c r="AD101" s="91">
        <f>SUM(AD7:AD100)</f>
        <v>29</v>
      </c>
      <c r="AE101" s="91"/>
      <c r="AF101" s="93"/>
      <c r="AG101" s="93">
        <f>SUM(AG7:AG100)</f>
        <v>29</v>
      </c>
      <c r="AH101" s="93"/>
      <c r="AI101" s="93"/>
      <c r="AJ101" s="93">
        <f>SUM(AJ7:AJ100)</f>
        <v>31</v>
      </c>
      <c r="AK101" s="93"/>
      <c r="AL101" s="91"/>
      <c r="AM101" s="91">
        <f>SUM(AM7:AM100)</f>
        <v>32</v>
      </c>
      <c r="AN101" s="91"/>
      <c r="AO101" s="91"/>
      <c r="AP101" s="91">
        <f>SUM(AP7:AP100)</f>
        <v>28</v>
      </c>
      <c r="AQ101" s="91"/>
      <c r="AR101" s="93"/>
      <c r="AS101" s="93">
        <f>SUM(AS7:AS100)</f>
        <v>29</v>
      </c>
      <c r="AT101" s="93"/>
      <c r="AU101" s="93"/>
      <c r="AV101" s="93">
        <f>SUM(AV7:AV100)</f>
        <v>31</v>
      </c>
      <c r="AW101" s="93"/>
    </row>
    <row r="103" spans="28:46" ht="12.75">
      <c r="AB103">
        <f>AA101+AD101</f>
        <v>60</v>
      </c>
      <c r="AH103">
        <f>AG101+AJ101</f>
        <v>60</v>
      </c>
      <c r="AN103">
        <f>AM101+AP101</f>
        <v>60</v>
      </c>
      <c r="AT103">
        <f>AS101+AV101</f>
        <v>60</v>
      </c>
    </row>
  </sheetData>
  <sheetProtection/>
  <mergeCells count="600">
    <mergeCell ref="Z2:AW2"/>
    <mergeCell ref="AF6:AH6"/>
    <mergeCell ref="AI6:AK6"/>
    <mergeCell ref="AL6:AN6"/>
    <mergeCell ref="AO6:AQ6"/>
    <mergeCell ref="AL5:AN5"/>
    <mergeCell ref="AR3:AW3"/>
    <mergeCell ref="Z6:AB6"/>
    <mergeCell ref="AC6:AE6"/>
    <mergeCell ref="Z3:AE3"/>
    <mergeCell ref="AF3:AK3"/>
    <mergeCell ref="Z5:AB5"/>
    <mergeCell ref="AR5:AT5"/>
    <mergeCell ref="AR4:AT4"/>
    <mergeCell ref="AO4:AQ4"/>
    <mergeCell ref="AL3:AQ3"/>
    <mergeCell ref="AF5:AH5"/>
    <mergeCell ref="AI5:AK5"/>
    <mergeCell ref="V92:W92"/>
    <mergeCell ref="AU4:AW4"/>
    <mergeCell ref="AU5:AW5"/>
    <mergeCell ref="AC4:AE4"/>
    <mergeCell ref="AL4:AN4"/>
    <mergeCell ref="AO5:AQ5"/>
    <mergeCell ref="Z4:AB4"/>
    <mergeCell ref="AF4:AH4"/>
    <mergeCell ref="AI4:AK4"/>
    <mergeCell ref="AC5:AE5"/>
    <mergeCell ref="V86:W86"/>
    <mergeCell ref="AR6:AT6"/>
    <mergeCell ref="AU6:AW6"/>
    <mergeCell ref="T95:U95"/>
    <mergeCell ref="V95:W95"/>
    <mergeCell ref="T93:U93"/>
    <mergeCell ref="V93:W93"/>
    <mergeCell ref="T94:U94"/>
    <mergeCell ref="V94:W94"/>
    <mergeCell ref="V91:W91"/>
    <mergeCell ref="T100:U100"/>
    <mergeCell ref="V100:W100"/>
    <mergeCell ref="T96:U96"/>
    <mergeCell ref="V96:W96"/>
    <mergeCell ref="T99:U99"/>
    <mergeCell ref="V99:W99"/>
    <mergeCell ref="T97:U97"/>
    <mergeCell ref="V97:W97"/>
    <mergeCell ref="T98:U98"/>
    <mergeCell ref="V98:W98"/>
    <mergeCell ref="A99:B99"/>
    <mergeCell ref="C99:O99"/>
    <mergeCell ref="P99:Q99"/>
    <mergeCell ref="R99:S99"/>
    <mergeCell ref="A100:B100"/>
    <mergeCell ref="C100:O100"/>
    <mergeCell ref="P100:Q100"/>
    <mergeCell ref="R100:S100"/>
    <mergeCell ref="R91:S91"/>
    <mergeCell ref="R97:S97"/>
    <mergeCell ref="A96:B96"/>
    <mergeCell ref="C96:O96"/>
    <mergeCell ref="P96:Q96"/>
    <mergeCell ref="R96:S96"/>
    <mergeCell ref="A98:B98"/>
    <mergeCell ref="C98:O98"/>
    <mergeCell ref="P98:Q98"/>
    <mergeCell ref="R98:S98"/>
    <mergeCell ref="A97:B97"/>
    <mergeCell ref="C97:O97"/>
    <mergeCell ref="P97:Q97"/>
    <mergeCell ref="R93:S93"/>
    <mergeCell ref="A93:B93"/>
    <mergeCell ref="R92:S92"/>
    <mergeCell ref="R95:S95"/>
    <mergeCell ref="R94:S94"/>
    <mergeCell ref="A95:B95"/>
    <mergeCell ref="C95:O95"/>
    <mergeCell ref="P95:Q95"/>
    <mergeCell ref="A94:B94"/>
    <mergeCell ref="C94:O94"/>
    <mergeCell ref="P94:Q94"/>
    <mergeCell ref="A92:B92"/>
    <mergeCell ref="P92:Q92"/>
    <mergeCell ref="C92:O92"/>
    <mergeCell ref="P93:Q93"/>
    <mergeCell ref="A89:B89"/>
    <mergeCell ref="C89:O89"/>
    <mergeCell ref="C93:O93"/>
    <mergeCell ref="A91:B91"/>
    <mergeCell ref="C91:O91"/>
    <mergeCell ref="A90:B90"/>
    <mergeCell ref="C90:O90"/>
    <mergeCell ref="T85:U85"/>
    <mergeCell ref="T92:U92"/>
    <mergeCell ref="P86:Q86"/>
    <mergeCell ref="R86:S86"/>
    <mergeCell ref="T90:U90"/>
    <mergeCell ref="P87:Q87"/>
    <mergeCell ref="R87:S87"/>
    <mergeCell ref="T91:U91"/>
    <mergeCell ref="P90:Q90"/>
    <mergeCell ref="P91:Q91"/>
    <mergeCell ref="T83:U83"/>
    <mergeCell ref="V83:W83"/>
    <mergeCell ref="T84:U84"/>
    <mergeCell ref="V84:W84"/>
    <mergeCell ref="V90:W90"/>
    <mergeCell ref="P89:Q89"/>
    <mergeCell ref="R89:S89"/>
    <mergeCell ref="T89:U89"/>
    <mergeCell ref="V89:W89"/>
    <mergeCell ref="R90:S90"/>
    <mergeCell ref="V87:W87"/>
    <mergeCell ref="T88:U88"/>
    <mergeCell ref="V88:W88"/>
    <mergeCell ref="T87:U87"/>
    <mergeCell ref="A86:B86"/>
    <mergeCell ref="C86:O86"/>
    <mergeCell ref="P88:Q88"/>
    <mergeCell ref="R88:S88"/>
    <mergeCell ref="A88:B88"/>
    <mergeCell ref="C88:O88"/>
    <mergeCell ref="A87:B87"/>
    <mergeCell ref="C87:O87"/>
    <mergeCell ref="V85:W85"/>
    <mergeCell ref="T86:U86"/>
    <mergeCell ref="A84:B84"/>
    <mergeCell ref="C84:O84"/>
    <mergeCell ref="P84:Q84"/>
    <mergeCell ref="R84:S84"/>
    <mergeCell ref="P85:Q85"/>
    <mergeCell ref="R85:S85"/>
    <mergeCell ref="A85:B85"/>
    <mergeCell ref="C85:O85"/>
    <mergeCell ref="A81:B81"/>
    <mergeCell ref="C81:O81"/>
    <mergeCell ref="A82:B82"/>
    <mergeCell ref="C82:O82"/>
    <mergeCell ref="A83:B83"/>
    <mergeCell ref="C83:O83"/>
    <mergeCell ref="P83:Q83"/>
    <mergeCell ref="R83:S83"/>
    <mergeCell ref="T82:U82"/>
    <mergeCell ref="V82:W82"/>
    <mergeCell ref="P81:Q81"/>
    <mergeCell ref="R81:S81"/>
    <mergeCell ref="T81:U81"/>
    <mergeCell ref="V81:W81"/>
    <mergeCell ref="P82:Q82"/>
    <mergeCell ref="R82:S82"/>
    <mergeCell ref="A80:B80"/>
    <mergeCell ref="C80:O80"/>
    <mergeCell ref="P80:Q80"/>
    <mergeCell ref="R80:S80"/>
    <mergeCell ref="T79:U79"/>
    <mergeCell ref="V79:W79"/>
    <mergeCell ref="T80:U80"/>
    <mergeCell ref="V80:W80"/>
    <mergeCell ref="A79:B79"/>
    <mergeCell ref="C79:O79"/>
    <mergeCell ref="P79:Q79"/>
    <mergeCell ref="R79:S79"/>
    <mergeCell ref="A78:B78"/>
    <mergeCell ref="C78:O78"/>
    <mergeCell ref="P78:Q78"/>
    <mergeCell ref="R78:S78"/>
    <mergeCell ref="T78:U78"/>
    <mergeCell ref="V78:W78"/>
    <mergeCell ref="T75:U75"/>
    <mergeCell ref="V75:W75"/>
    <mergeCell ref="T76:U76"/>
    <mergeCell ref="V76:W76"/>
    <mergeCell ref="T77:U77"/>
    <mergeCell ref="V77:W77"/>
    <mergeCell ref="P75:Q75"/>
    <mergeCell ref="R75:S75"/>
    <mergeCell ref="P77:Q77"/>
    <mergeCell ref="R77:S77"/>
    <mergeCell ref="P76:Q76"/>
    <mergeCell ref="R76:S76"/>
    <mergeCell ref="A77:B77"/>
    <mergeCell ref="C77:O77"/>
    <mergeCell ref="A76:B76"/>
    <mergeCell ref="C76:O76"/>
    <mergeCell ref="A75:B75"/>
    <mergeCell ref="C75:O75"/>
    <mergeCell ref="A72:B72"/>
    <mergeCell ref="C72:O72"/>
    <mergeCell ref="A73:B73"/>
    <mergeCell ref="C73:O73"/>
    <mergeCell ref="A74:B74"/>
    <mergeCell ref="C74:O74"/>
    <mergeCell ref="T74:U74"/>
    <mergeCell ref="V74:W74"/>
    <mergeCell ref="P73:Q73"/>
    <mergeCell ref="R73:S73"/>
    <mergeCell ref="T73:U73"/>
    <mergeCell ref="V73:W73"/>
    <mergeCell ref="P74:Q74"/>
    <mergeCell ref="R74:S74"/>
    <mergeCell ref="T71:U71"/>
    <mergeCell ref="V71:W71"/>
    <mergeCell ref="T72:U72"/>
    <mergeCell ref="V72:W72"/>
    <mergeCell ref="P72:Q72"/>
    <mergeCell ref="R72:S72"/>
    <mergeCell ref="A70:B70"/>
    <mergeCell ref="C70:O70"/>
    <mergeCell ref="P70:Q70"/>
    <mergeCell ref="R70:S70"/>
    <mergeCell ref="A71:B71"/>
    <mergeCell ref="C71:O71"/>
    <mergeCell ref="P71:Q71"/>
    <mergeCell ref="R71:S71"/>
    <mergeCell ref="T70:U70"/>
    <mergeCell ref="V70:W70"/>
    <mergeCell ref="T67:U67"/>
    <mergeCell ref="V67:W67"/>
    <mergeCell ref="T68:U68"/>
    <mergeCell ref="V68:W68"/>
    <mergeCell ref="T69:U69"/>
    <mergeCell ref="V69:W69"/>
    <mergeCell ref="P67:Q67"/>
    <mergeCell ref="R67:S67"/>
    <mergeCell ref="P69:Q69"/>
    <mergeCell ref="R69:S69"/>
    <mergeCell ref="P68:Q68"/>
    <mergeCell ref="R68:S68"/>
    <mergeCell ref="A69:B69"/>
    <mergeCell ref="C69:O69"/>
    <mergeCell ref="A68:B68"/>
    <mergeCell ref="C68:O68"/>
    <mergeCell ref="A67:B67"/>
    <mergeCell ref="C67:O67"/>
    <mergeCell ref="A64:B64"/>
    <mergeCell ref="C64:O64"/>
    <mergeCell ref="A65:B65"/>
    <mergeCell ref="C65:O65"/>
    <mergeCell ref="A66:B66"/>
    <mergeCell ref="C66:O66"/>
    <mergeCell ref="T66:U66"/>
    <mergeCell ref="V66:W66"/>
    <mergeCell ref="P65:Q65"/>
    <mergeCell ref="R65:S65"/>
    <mergeCell ref="T65:U65"/>
    <mergeCell ref="V65:W65"/>
    <mergeCell ref="P66:Q66"/>
    <mergeCell ref="R66:S66"/>
    <mergeCell ref="T63:U63"/>
    <mergeCell ref="V63:W63"/>
    <mergeCell ref="T64:U64"/>
    <mergeCell ref="V64:W64"/>
    <mergeCell ref="P64:Q64"/>
    <mergeCell ref="R64:S64"/>
    <mergeCell ref="A62:B62"/>
    <mergeCell ref="C62:O62"/>
    <mergeCell ref="P62:Q62"/>
    <mergeCell ref="R62:S62"/>
    <mergeCell ref="A63:B63"/>
    <mergeCell ref="C63:O63"/>
    <mergeCell ref="P63:Q63"/>
    <mergeCell ref="R63:S63"/>
    <mergeCell ref="T62:U62"/>
    <mergeCell ref="V62:W62"/>
    <mergeCell ref="T59:U59"/>
    <mergeCell ref="V59:W59"/>
    <mergeCell ref="T60:U60"/>
    <mergeCell ref="V60:W60"/>
    <mergeCell ref="T61:U61"/>
    <mergeCell ref="V61:W61"/>
    <mergeCell ref="P59:Q59"/>
    <mergeCell ref="R59:S59"/>
    <mergeCell ref="P61:Q61"/>
    <mergeCell ref="R61:S61"/>
    <mergeCell ref="P60:Q60"/>
    <mergeCell ref="R60:S60"/>
    <mergeCell ref="A61:B61"/>
    <mergeCell ref="C61:O61"/>
    <mergeCell ref="A60:B60"/>
    <mergeCell ref="C60:O60"/>
    <mergeCell ref="A59:B59"/>
    <mergeCell ref="C59:O59"/>
    <mergeCell ref="A56:B56"/>
    <mergeCell ref="C56:O56"/>
    <mergeCell ref="A57:B57"/>
    <mergeCell ref="C57:O57"/>
    <mergeCell ref="A58:B58"/>
    <mergeCell ref="C58:O58"/>
    <mergeCell ref="T58:U58"/>
    <mergeCell ref="V58:W58"/>
    <mergeCell ref="P57:Q57"/>
    <mergeCell ref="R57:S57"/>
    <mergeCell ref="T57:U57"/>
    <mergeCell ref="V57:W57"/>
    <mergeCell ref="P58:Q58"/>
    <mergeCell ref="R58:S58"/>
    <mergeCell ref="T55:U55"/>
    <mergeCell ref="V55:W55"/>
    <mergeCell ref="T56:U56"/>
    <mergeCell ref="V56:W56"/>
    <mergeCell ref="P56:Q56"/>
    <mergeCell ref="R56:S56"/>
    <mergeCell ref="A54:B54"/>
    <mergeCell ref="C54:O54"/>
    <mergeCell ref="P54:Q54"/>
    <mergeCell ref="R54:S54"/>
    <mergeCell ref="A55:B55"/>
    <mergeCell ref="C55:O55"/>
    <mergeCell ref="P55:Q55"/>
    <mergeCell ref="R55:S55"/>
    <mergeCell ref="T54:U54"/>
    <mergeCell ref="V54:W54"/>
    <mergeCell ref="T51:U51"/>
    <mergeCell ref="V51:W51"/>
    <mergeCell ref="T52:U52"/>
    <mergeCell ref="V52:W52"/>
    <mergeCell ref="T53:U53"/>
    <mergeCell ref="V53:W53"/>
    <mergeCell ref="P51:Q51"/>
    <mergeCell ref="R51:S51"/>
    <mergeCell ref="P53:Q53"/>
    <mergeCell ref="R53:S53"/>
    <mergeCell ref="P52:Q52"/>
    <mergeCell ref="R52:S52"/>
    <mergeCell ref="A53:B53"/>
    <mergeCell ref="C53:O53"/>
    <mergeCell ref="A52:B52"/>
    <mergeCell ref="C52:O52"/>
    <mergeCell ref="A51:B51"/>
    <mergeCell ref="C51:O51"/>
    <mergeCell ref="A48:B48"/>
    <mergeCell ref="C48:O48"/>
    <mergeCell ref="A49:B49"/>
    <mergeCell ref="C49:O49"/>
    <mergeCell ref="A50:B50"/>
    <mergeCell ref="C50:O50"/>
    <mergeCell ref="T50:U50"/>
    <mergeCell ref="V50:W50"/>
    <mergeCell ref="P49:Q49"/>
    <mergeCell ref="R49:S49"/>
    <mergeCell ref="T49:U49"/>
    <mergeCell ref="V49:W49"/>
    <mergeCell ref="P50:Q50"/>
    <mergeCell ref="R50:S50"/>
    <mergeCell ref="T47:U47"/>
    <mergeCell ref="V47:W47"/>
    <mergeCell ref="T48:U48"/>
    <mergeCell ref="V48:W48"/>
    <mergeCell ref="P48:Q48"/>
    <mergeCell ref="R48:S48"/>
    <mergeCell ref="A46:B46"/>
    <mergeCell ref="C46:O46"/>
    <mergeCell ref="P46:Q46"/>
    <mergeCell ref="R46:S46"/>
    <mergeCell ref="A47:B47"/>
    <mergeCell ref="C47:O47"/>
    <mergeCell ref="P47:Q47"/>
    <mergeCell ref="R47:S47"/>
    <mergeCell ref="T46:U46"/>
    <mergeCell ref="V46:W46"/>
    <mergeCell ref="T43:U43"/>
    <mergeCell ref="V43:W43"/>
    <mergeCell ref="T44:U44"/>
    <mergeCell ref="V44:W44"/>
    <mergeCell ref="T45:U45"/>
    <mergeCell ref="V45:W45"/>
    <mergeCell ref="P43:Q43"/>
    <mergeCell ref="R43:S43"/>
    <mergeCell ref="P45:Q45"/>
    <mergeCell ref="R45:S45"/>
    <mergeCell ref="P44:Q44"/>
    <mergeCell ref="R44:S44"/>
    <mergeCell ref="A45:B45"/>
    <mergeCell ref="C45:O45"/>
    <mergeCell ref="A44:B44"/>
    <mergeCell ref="C44:O44"/>
    <mergeCell ref="A43:B43"/>
    <mergeCell ref="C43:O43"/>
    <mergeCell ref="A40:B40"/>
    <mergeCell ref="C40:O40"/>
    <mergeCell ref="A41:B41"/>
    <mergeCell ref="C41:O41"/>
    <mergeCell ref="A42:B42"/>
    <mergeCell ref="C42:O42"/>
    <mergeCell ref="T42:U42"/>
    <mergeCell ref="V42:W42"/>
    <mergeCell ref="P41:Q41"/>
    <mergeCell ref="R41:S41"/>
    <mergeCell ref="T41:U41"/>
    <mergeCell ref="V41:W41"/>
    <mergeCell ref="P42:Q42"/>
    <mergeCell ref="R42:S42"/>
    <mergeCell ref="T39:U39"/>
    <mergeCell ref="V39:W39"/>
    <mergeCell ref="T40:U40"/>
    <mergeCell ref="V40:W40"/>
    <mergeCell ref="P40:Q40"/>
    <mergeCell ref="R40:S40"/>
    <mergeCell ref="A38:B38"/>
    <mergeCell ref="C38:O38"/>
    <mergeCell ref="P38:Q38"/>
    <mergeCell ref="R38:S38"/>
    <mergeCell ref="A39:B39"/>
    <mergeCell ref="C39:O39"/>
    <mergeCell ref="P39:Q39"/>
    <mergeCell ref="R39:S39"/>
    <mergeCell ref="T38:U38"/>
    <mergeCell ref="V38:W38"/>
    <mergeCell ref="T35:U35"/>
    <mergeCell ref="V35:W35"/>
    <mergeCell ref="T36:U36"/>
    <mergeCell ref="V36:W36"/>
    <mergeCell ref="T37:U37"/>
    <mergeCell ref="V37:W37"/>
    <mergeCell ref="P35:Q35"/>
    <mergeCell ref="R35:S35"/>
    <mergeCell ref="P37:Q37"/>
    <mergeCell ref="R37:S37"/>
    <mergeCell ref="P36:Q36"/>
    <mergeCell ref="R36:S36"/>
    <mergeCell ref="A37:B37"/>
    <mergeCell ref="C37:O37"/>
    <mergeCell ref="A36:B36"/>
    <mergeCell ref="C36:O36"/>
    <mergeCell ref="A35:B35"/>
    <mergeCell ref="C35:O35"/>
    <mergeCell ref="A32:B32"/>
    <mergeCell ref="C32:O32"/>
    <mergeCell ref="A33:B33"/>
    <mergeCell ref="C33:O33"/>
    <mergeCell ref="A34:B34"/>
    <mergeCell ref="C34:O34"/>
    <mergeCell ref="T34:U34"/>
    <mergeCell ref="V34:W34"/>
    <mergeCell ref="P33:Q33"/>
    <mergeCell ref="R33:S33"/>
    <mergeCell ref="T33:U33"/>
    <mergeCell ref="V33:W33"/>
    <mergeCell ref="P34:Q34"/>
    <mergeCell ref="R34:S34"/>
    <mergeCell ref="T31:U31"/>
    <mergeCell ref="V31:W31"/>
    <mergeCell ref="T32:U32"/>
    <mergeCell ref="V32:W32"/>
    <mergeCell ref="P32:Q32"/>
    <mergeCell ref="R32:S32"/>
    <mergeCell ref="A30:B30"/>
    <mergeCell ref="C30:O30"/>
    <mergeCell ref="P30:Q30"/>
    <mergeCell ref="R30:S30"/>
    <mergeCell ref="A31:B31"/>
    <mergeCell ref="C31:O31"/>
    <mergeCell ref="P31:Q31"/>
    <mergeCell ref="R31:S31"/>
    <mergeCell ref="T30:U30"/>
    <mergeCell ref="V30:W30"/>
    <mergeCell ref="T27:U27"/>
    <mergeCell ref="V27:W27"/>
    <mergeCell ref="T28:U28"/>
    <mergeCell ref="V28:W28"/>
    <mergeCell ref="T29:U29"/>
    <mergeCell ref="V29:W29"/>
    <mergeCell ref="P27:Q27"/>
    <mergeCell ref="R27:S27"/>
    <mergeCell ref="P29:Q29"/>
    <mergeCell ref="R29:S29"/>
    <mergeCell ref="P28:Q28"/>
    <mergeCell ref="R28:S28"/>
    <mergeCell ref="A29:B29"/>
    <mergeCell ref="C29:O29"/>
    <mergeCell ref="A28:B28"/>
    <mergeCell ref="C28:O28"/>
    <mergeCell ref="A27:B27"/>
    <mergeCell ref="C27:O27"/>
    <mergeCell ref="A24:B24"/>
    <mergeCell ref="C24:O24"/>
    <mergeCell ref="A25:B25"/>
    <mergeCell ref="C25:O25"/>
    <mergeCell ref="A26:B26"/>
    <mergeCell ref="C26:O26"/>
    <mergeCell ref="T26:U26"/>
    <mergeCell ref="V26:W26"/>
    <mergeCell ref="P25:Q25"/>
    <mergeCell ref="R25:S25"/>
    <mergeCell ref="T25:U25"/>
    <mergeCell ref="V25:W25"/>
    <mergeCell ref="P26:Q26"/>
    <mergeCell ref="R26:S26"/>
    <mergeCell ref="T23:U23"/>
    <mergeCell ref="V23:W23"/>
    <mergeCell ref="T24:U24"/>
    <mergeCell ref="V24:W24"/>
    <mergeCell ref="P24:Q24"/>
    <mergeCell ref="R24:S24"/>
    <mergeCell ref="A22:B22"/>
    <mergeCell ref="C22:O22"/>
    <mergeCell ref="P22:Q22"/>
    <mergeCell ref="R22:S22"/>
    <mergeCell ref="A23:B23"/>
    <mergeCell ref="C23:O23"/>
    <mergeCell ref="P23:Q23"/>
    <mergeCell ref="R23:S23"/>
    <mergeCell ref="T22:U22"/>
    <mergeCell ref="V22:W22"/>
    <mergeCell ref="T19:U19"/>
    <mergeCell ref="V19:W19"/>
    <mergeCell ref="T20:U20"/>
    <mergeCell ref="V20:W20"/>
    <mergeCell ref="T21:U21"/>
    <mergeCell ref="V21:W21"/>
    <mergeCell ref="P19:Q19"/>
    <mergeCell ref="R19:S19"/>
    <mergeCell ref="P21:Q21"/>
    <mergeCell ref="R21:S21"/>
    <mergeCell ref="P20:Q20"/>
    <mergeCell ref="R20:S20"/>
    <mergeCell ref="A21:B21"/>
    <mergeCell ref="C21:O21"/>
    <mergeCell ref="A20:B20"/>
    <mergeCell ref="C20:O20"/>
    <mergeCell ref="A19:B19"/>
    <mergeCell ref="C19:O19"/>
    <mergeCell ref="A16:B16"/>
    <mergeCell ref="C16:O16"/>
    <mergeCell ref="A17:B17"/>
    <mergeCell ref="C17:O17"/>
    <mergeCell ref="A18:B18"/>
    <mergeCell ref="C18:O18"/>
    <mergeCell ref="T18:U18"/>
    <mergeCell ref="V18:W18"/>
    <mergeCell ref="P17:Q17"/>
    <mergeCell ref="R17:S17"/>
    <mergeCell ref="T17:U17"/>
    <mergeCell ref="V17:W17"/>
    <mergeCell ref="P18:Q18"/>
    <mergeCell ref="R18:S18"/>
    <mergeCell ref="T15:U15"/>
    <mergeCell ref="V15:W15"/>
    <mergeCell ref="T16:U16"/>
    <mergeCell ref="V16:W16"/>
    <mergeCell ref="P16:Q16"/>
    <mergeCell ref="R16:S16"/>
    <mergeCell ref="A14:B14"/>
    <mergeCell ref="C14:O14"/>
    <mergeCell ref="P14:Q14"/>
    <mergeCell ref="R14:S14"/>
    <mergeCell ref="A15:B15"/>
    <mergeCell ref="C15:O15"/>
    <mergeCell ref="P15:Q15"/>
    <mergeCell ref="R15:S15"/>
    <mergeCell ref="T14:U14"/>
    <mergeCell ref="V14:W14"/>
    <mergeCell ref="T11:U11"/>
    <mergeCell ref="V11:W11"/>
    <mergeCell ref="T12:U12"/>
    <mergeCell ref="V12:W12"/>
    <mergeCell ref="T13:U13"/>
    <mergeCell ref="V13:W13"/>
    <mergeCell ref="P13:Q13"/>
    <mergeCell ref="R13:S13"/>
    <mergeCell ref="A13:B13"/>
    <mergeCell ref="C13:O13"/>
    <mergeCell ref="A12:B12"/>
    <mergeCell ref="C12:O12"/>
    <mergeCell ref="P12:Q12"/>
    <mergeCell ref="R12:S12"/>
    <mergeCell ref="P11:Q11"/>
    <mergeCell ref="R11:S11"/>
    <mergeCell ref="A10:B10"/>
    <mergeCell ref="C10:O10"/>
    <mergeCell ref="P10:Q10"/>
    <mergeCell ref="R10:S10"/>
    <mergeCell ref="A9:B9"/>
    <mergeCell ref="C9:O9"/>
    <mergeCell ref="A11:B11"/>
    <mergeCell ref="C11:O11"/>
    <mergeCell ref="T10:U10"/>
    <mergeCell ref="V10:W10"/>
    <mergeCell ref="P9:Q9"/>
    <mergeCell ref="R9:S9"/>
    <mergeCell ref="T9:U9"/>
    <mergeCell ref="V9:W9"/>
    <mergeCell ref="T8:U8"/>
    <mergeCell ref="V8:W8"/>
    <mergeCell ref="A7:B7"/>
    <mergeCell ref="C7:O7"/>
    <mergeCell ref="P7:Q7"/>
    <mergeCell ref="R7:S7"/>
    <mergeCell ref="A8:B8"/>
    <mergeCell ref="C8:O8"/>
    <mergeCell ref="P8:Q8"/>
    <mergeCell ref="R8:S8"/>
    <mergeCell ref="T7:U7"/>
    <mergeCell ref="V7:W7"/>
    <mergeCell ref="A2:B6"/>
    <mergeCell ref="C2:O6"/>
    <mergeCell ref="P2:W2"/>
    <mergeCell ref="P3:Q6"/>
    <mergeCell ref="R3:S6"/>
    <mergeCell ref="T3:U6"/>
    <mergeCell ref="V3:W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K139"/>
  <sheetViews>
    <sheetView zoomScalePageLayoutView="0" workbookViewId="0" topLeftCell="A1">
      <selection activeCell="F14" sqref="F14:F16"/>
    </sheetView>
  </sheetViews>
  <sheetFormatPr defaultColWidth="9.00390625" defaultRowHeight="12.75"/>
  <cols>
    <col min="1" max="1" width="5.625" style="0" customWidth="1"/>
    <col min="2" max="2" width="4.125" style="0" customWidth="1"/>
  </cols>
  <sheetData>
    <row r="1" spans="1:63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1"/>
      <c r="M1" s="1"/>
      <c r="N1" s="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</row>
    <row r="2" spans="1:63" ht="12.75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1"/>
      <c r="L2" s="1"/>
      <c r="M2" s="1"/>
      <c r="N2" s="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</row>
    <row r="3" spans="1:63" ht="12.75">
      <c r="A3" s="326"/>
      <c r="B3" s="326"/>
      <c r="C3" s="326"/>
      <c r="D3" s="326"/>
      <c r="E3" s="326"/>
      <c r="F3" s="326"/>
      <c r="G3" s="326"/>
      <c r="H3" s="326"/>
      <c r="I3" s="326"/>
      <c r="J3" s="326"/>
      <c r="K3" s="20"/>
      <c r="L3" s="20"/>
      <c r="M3" s="20"/>
      <c r="N3" s="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</row>
    <row r="4" spans="1:63" ht="12.7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1"/>
      <c r="L4" s="1"/>
      <c r="M4" s="1"/>
      <c r="N4" s="1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BB4" s="323"/>
      <c r="BC4" s="323"/>
      <c r="BD4" s="323"/>
      <c r="BE4" s="323"/>
      <c r="BF4" s="323"/>
      <c r="BG4" s="323"/>
      <c r="BH4" s="323"/>
      <c r="BI4" s="323"/>
      <c r="BJ4" s="323"/>
      <c r="BK4" s="323"/>
    </row>
    <row r="5" spans="1:63" ht="12.75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1"/>
      <c r="L5" s="1"/>
      <c r="M5" s="1"/>
      <c r="N5" s="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BB5" s="325"/>
      <c r="BC5" s="325"/>
      <c r="BD5" s="325"/>
      <c r="BE5" s="325"/>
      <c r="BF5" s="325"/>
      <c r="BG5" s="325"/>
      <c r="BH5" s="325"/>
      <c r="BI5" s="325"/>
      <c r="BJ5" s="325"/>
      <c r="BK5" s="325"/>
    </row>
    <row r="6" spans="1:63" ht="12.7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1"/>
      <c r="L6" s="1"/>
      <c r="M6" s="1"/>
      <c r="N6" s="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BB6" s="323"/>
      <c r="BC6" s="323"/>
      <c r="BD6" s="323"/>
      <c r="BE6" s="323"/>
      <c r="BF6" s="323"/>
      <c r="BG6" s="323"/>
      <c r="BH6" s="323"/>
      <c r="BI6" s="323"/>
      <c r="BJ6" s="323"/>
      <c r="BK6" s="323"/>
    </row>
    <row r="7" spans="11:48" ht="12.75">
      <c r="K7" s="1"/>
      <c r="L7" s="1"/>
      <c r="M7" s="1"/>
      <c r="N7" s="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1"/>
      <c r="AA7" s="321"/>
      <c r="AB7" s="321"/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1"/>
      <c r="AV7" s="321"/>
    </row>
    <row r="8" spans="1:63" ht="12.75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1"/>
      <c r="L8" s="1"/>
      <c r="M8" s="1"/>
      <c r="N8" s="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BB8" s="324"/>
      <c r="BC8" s="324"/>
      <c r="BD8" s="324"/>
      <c r="BE8" s="324"/>
      <c r="BF8" s="324"/>
      <c r="BG8" s="324"/>
      <c r="BH8" s="324"/>
      <c r="BI8" s="324"/>
      <c r="BJ8" s="324"/>
      <c r="BK8" s="324"/>
    </row>
    <row r="9" spans="1:6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BB9" s="21"/>
      <c r="BC9" s="21"/>
      <c r="BD9" s="21"/>
      <c r="BE9" s="21"/>
      <c r="BF9" s="21"/>
      <c r="BG9" s="21"/>
      <c r="BH9" s="21"/>
      <c r="BI9" s="21"/>
      <c r="BJ9" s="21"/>
      <c r="BK9" s="21"/>
    </row>
    <row r="10" spans="1:6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</row>
    <row r="11" spans="1:30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3:54" ht="12.75">
      <c r="M12" s="14"/>
      <c r="N12" s="14"/>
      <c r="O12" s="14"/>
      <c r="P12" s="14"/>
      <c r="Q12" s="14"/>
      <c r="R12" s="14"/>
      <c r="S12" s="78"/>
      <c r="T12" s="14"/>
      <c r="U12" s="14"/>
      <c r="BB12" s="79"/>
    </row>
    <row r="13" spans="22:54" ht="12.75"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BB13" s="79"/>
    </row>
    <row r="14" spans="1:62" ht="12.75" customHeight="1">
      <c r="A14" s="10"/>
      <c r="B14" s="328"/>
      <c r="C14" s="329"/>
      <c r="D14" s="329"/>
      <c r="E14" s="330"/>
      <c r="F14" s="534"/>
      <c r="G14" s="328"/>
      <c r="H14" s="329"/>
      <c r="I14" s="330"/>
      <c r="J14" s="534"/>
      <c r="K14" s="328"/>
      <c r="L14" s="329"/>
      <c r="M14" s="329"/>
      <c r="N14" s="330"/>
      <c r="O14" s="328"/>
      <c r="P14" s="329"/>
      <c r="Q14" s="329"/>
      <c r="R14" s="330"/>
      <c r="S14" s="534"/>
      <c r="T14" s="328"/>
      <c r="U14" s="329"/>
      <c r="V14" s="330"/>
      <c r="W14" s="534"/>
      <c r="X14" s="328"/>
      <c r="Y14" s="329"/>
      <c r="Z14" s="330"/>
      <c r="AA14" s="534"/>
      <c r="AB14" s="328"/>
      <c r="AC14" s="329"/>
      <c r="AD14" s="329"/>
      <c r="AE14" s="330"/>
      <c r="AF14" s="534"/>
      <c r="AG14" s="328"/>
      <c r="AH14" s="329"/>
      <c r="AI14" s="330"/>
      <c r="AJ14" s="534"/>
      <c r="AK14" s="328"/>
      <c r="AL14" s="329"/>
      <c r="AM14" s="329"/>
      <c r="AN14" s="330"/>
      <c r="AO14" s="328"/>
      <c r="AP14" s="329"/>
      <c r="AQ14" s="329"/>
      <c r="AR14" s="330"/>
      <c r="AS14" s="534"/>
      <c r="AT14" s="328"/>
      <c r="AU14" s="329"/>
      <c r="AV14" s="330"/>
      <c r="AW14" s="534"/>
      <c r="AX14" s="328"/>
      <c r="AY14" s="329"/>
      <c r="AZ14" s="329"/>
      <c r="BA14" s="330"/>
      <c r="BB14" s="537"/>
      <c r="BC14" s="537"/>
      <c r="BD14" s="537"/>
      <c r="BE14" s="537"/>
      <c r="BF14" s="537"/>
      <c r="BG14" s="537"/>
      <c r="BH14" s="537"/>
      <c r="BJ14" s="44"/>
    </row>
    <row r="15" spans="1:62" ht="12.75" customHeight="1">
      <c r="A15" s="332"/>
      <c r="B15" s="334"/>
      <c r="C15" s="334"/>
      <c r="D15" s="334"/>
      <c r="E15" s="334"/>
      <c r="F15" s="535"/>
      <c r="G15" s="334"/>
      <c r="H15" s="334"/>
      <c r="I15" s="334"/>
      <c r="J15" s="535"/>
      <c r="K15" s="334"/>
      <c r="L15" s="334"/>
      <c r="M15" s="334"/>
      <c r="N15" s="334"/>
      <c r="O15" s="334"/>
      <c r="P15" s="334"/>
      <c r="Q15" s="334"/>
      <c r="R15" s="334"/>
      <c r="S15" s="535"/>
      <c r="T15" s="334"/>
      <c r="U15" s="334"/>
      <c r="V15" s="334"/>
      <c r="W15" s="535"/>
      <c r="X15" s="334"/>
      <c r="Y15" s="334"/>
      <c r="Z15" s="334"/>
      <c r="AA15" s="535"/>
      <c r="AB15" s="334"/>
      <c r="AC15" s="334"/>
      <c r="AD15" s="334"/>
      <c r="AE15" s="334"/>
      <c r="AF15" s="535"/>
      <c r="AG15" s="334"/>
      <c r="AH15" s="334"/>
      <c r="AI15" s="334"/>
      <c r="AJ15" s="535"/>
      <c r="AK15" s="334"/>
      <c r="AL15" s="334"/>
      <c r="AM15" s="334"/>
      <c r="AN15" s="334"/>
      <c r="AO15" s="334"/>
      <c r="AP15" s="334"/>
      <c r="AQ15" s="334"/>
      <c r="AR15" s="334"/>
      <c r="AS15" s="535"/>
      <c r="AT15" s="334"/>
      <c r="AU15" s="334"/>
      <c r="AV15" s="334"/>
      <c r="AW15" s="535"/>
      <c r="AX15" s="334"/>
      <c r="AY15" s="334"/>
      <c r="AZ15" s="334"/>
      <c r="BA15" s="334"/>
      <c r="BB15" s="538"/>
      <c r="BC15" s="538"/>
      <c r="BD15" s="538"/>
      <c r="BE15" s="538"/>
      <c r="BF15" s="538"/>
      <c r="BG15" s="538"/>
      <c r="BH15" s="538"/>
      <c r="BJ15" s="44"/>
    </row>
    <row r="16" spans="1:62" ht="12.75">
      <c r="A16" s="333"/>
      <c r="B16" s="335"/>
      <c r="C16" s="335"/>
      <c r="D16" s="335"/>
      <c r="E16" s="335"/>
      <c r="F16" s="536"/>
      <c r="G16" s="335"/>
      <c r="H16" s="335"/>
      <c r="I16" s="335"/>
      <c r="J16" s="536"/>
      <c r="K16" s="335"/>
      <c r="L16" s="335"/>
      <c r="M16" s="335"/>
      <c r="N16" s="335"/>
      <c r="O16" s="335"/>
      <c r="P16" s="335"/>
      <c r="Q16" s="335"/>
      <c r="R16" s="335"/>
      <c r="S16" s="536"/>
      <c r="T16" s="335"/>
      <c r="U16" s="335"/>
      <c r="V16" s="335"/>
      <c r="W16" s="536"/>
      <c r="X16" s="335"/>
      <c r="Y16" s="335"/>
      <c r="Z16" s="335"/>
      <c r="AA16" s="536"/>
      <c r="AB16" s="335"/>
      <c r="AC16" s="335"/>
      <c r="AD16" s="335"/>
      <c r="AE16" s="335"/>
      <c r="AF16" s="536"/>
      <c r="AG16" s="335"/>
      <c r="AH16" s="335"/>
      <c r="AI16" s="335"/>
      <c r="AJ16" s="536"/>
      <c r="AK16" s="335"/>
      <c r="AL16" s="335"/>
      <c r="AM16" s="335"/>
      <c r="AN16" s="335"/>
      <c r="AO16" s="335"/>
      <c r="AP16" s="335"/>
      <c r="AQ16" s="335"/>
      <c r="AR16" s="335"/>
      <c r="AS16" s="536"/>
      <c r="AT16" s="335"/>
      <c r="AU16" s="335"/>
      <c r="AV16" s="335"/>
      <c r="AW16" s="536"/>
      <c r="AX16" s="335"/>
      <c r="AY16" s="335"/>
      <c r="AZ16" s="335"/>
      <c r="BA16" s="335"/>
      <c r="BB16" s="539"/>
      <c r="BC16" s="539"/>
      <c r="BD16" s="539"/>
      <c r="BE16" s="539"/>
      <c r="BF16" s="539"/>
      <c r="BG16" s="539"/>
      <c r="BH16" s="539"/>
      <c r="BJ16" s="44"/>
    </row>
    <row r="17" spans="1:62" ht="12.75">
      <c r="A17" s="3"/>
      <c r="B17" s="4"/>
      <c r="C17" s="4"/>
      <c r="D17" s="4"/>
      <c r="E17" s="4"/>
      <c r="F17" s="4"/>
      <c r="G17" s="4"/>
      <c r="H17" s="4"/>
      <c r="I17" s="4"/>
      <c r="J17" s="11"/>
      <c r="K17" s="4"/>
      <c r="L17" s="4"/>
      <c r="M17" s="4"/>
      <c r="N17" s="4"/>
      <c r="O17" s="4"/>
      <c r="P17" s="4"/>
      <c r="Q17" s="4"/>
      <c r="R17" s="4"/>
      <c r="S17" s="5"/>
      <c r="T17" s="5"/>
      <c r="U17" s="5"/>
      <c r="V17" s="5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11"/>
      <c r="AH17" s="4"/>
      <c r="AI17" s="4"/>
      <c r="AJ17" s="4"/>
      <c r="AK17" s="4"/>
      <c r="AL17" s="4"/>
      <c r="AM17" s="4"/>
      <c r="AN17" s="4"/>
      <c r="AO17" s="4"/>
      <c r="AP17" s="22"/>
      <c r="AQ17" s="5"/>
      <c r="AR17" s="5"/>
      <c r="AS17" s="5"/>
      <c r="AT17" s="7"/>
      <c r="AU17" s="7"/>
      <c r="AV17" s="6"/>
      <c r="AW17" s="6"/>
      <c r="AX17" s="6"/>
      <c r="AY17" s="6"/>
      <c r="AZ17" s="6"/>
      <c r="BA17" s="6"/>
      <c r="BB17" s="18"/>
      <c r="BC17" s="18"/>
      <c r="BD17" s="18"/>
      <c r="BE17" s="18"/>
      <c r="BF17" s="18"/>
      <c r="BG17" s="18"/>
      <c r="BH17" s="18"/>
      <c r="BJ17" s="45"/>
    </row>
    <row r="18" spans="1:62" ht="12.75">
      <c r="A18" s="3"/>
      <c r="B18" s="4"/>
      <c r="C18" s="4"/>
      <c r="D18" s="4"/>
      <c r="E18" s="4"/>
      <c r="F18" s="4"/>
      <c r="G18" s="4"/>
      <c r="H18" s="4"/>
      <c r="I18" s="4"/>
      <c r="J18" s="11"/>
      <c r="K18" s="4"/>
      <c r="L18" s="4"/>
      <c r="M18" s="4"/>
      <c r="N18" s="4"/>
      <c r="O18" s="4"/>
      <c r="P18" s="4"/>
      <c r="Q18" s="4"/>
      <c r="R18" s="4"/>
      <c r="S18" s="5"/>
      <c r="T18" s="5"/>
      <c r="U18" s="5"/>
      <c r="V18" s="5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11"/>
      <c r="AH18" s="4"/>
      <c r="AI18" s="4"/>
      <c r="AJ18" s="4"/>
      <c r="AK18" s="4"/>
      <c r="AL18" s="4"/>
      <c r="AM18" s="4"/>
      <c r="AN18" s="4"/>
      <c r="AO18" s="4"/>
      <c r="AP18" s="22"/>
      <c r="AQ18" s="5"/>
      <c r="AR18" s="5"/>
      <c r="AS18" s="5"/>
      <c r="AT18" s="6"/>
      <c r="AU18" s="6"/>
      <c r="AV18" s="6"/>
      <c r="AW18" s="6"/>
      <c r="AX18" s="6"/>
      <c r="AY18" s="6"/>
      <c r="AZ18" s="6"/>
      <c r="BA18" s="6"/>
      <c r="BB18" s="18"/>
      <c r="BC18" s="18"/>
      <c r="BD18" s="18"/>
      <c r="BE18" s="18"/>
      <c r="BF18" s="18"/>
      <c r="BG18" s="18"/>
      <c r="BH18" s="18"/>
      <c r="BJ18" s="45"/>
    </row>
    <row r="19" spans="1:62" ht="12.75">
      <c r="A19" s="3"/>
      <c r="B19" s="4"/>
      <c r="C19" s="4"/>
      <c r="D19" s="4"/>
      <c r="E19" s="4"/>
      <c r="F19" s="4"/>
      <c r="G19" s="4"/>
      <c r="H19" s="4"/>
      <c r="I19" s="4"/>
      <c r="J19" s="11"/>
      <c r="K19" s="4"/>
      <c r="L19" s="4"/>
      <c r="M19" s="4"/>
      <c r="N19" s="4"/>
      <c r="O19" s="4"/>
      <c r="P19" s="4"/>
      <c r="Q19" s="4"/>
      <c r="R19" s="4"/>
      <c r="S19" s="5"/>
      <c r="T19" s="5"/>
      <c r="U19" s="5"/>
      <c r="V19" s="5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11"/>
      <c r="AH19" s="4"/>
      <c r="AI19" s="4"/>
      <c r="AJ19" s="4"/>
      <c r="AK19" s="4"/>
      <c r="AL19" s="4"/>
      <c r="AM19" s="4"/>
      <c r="AN19" s="4"/>
      <c r="AO19" s="4"/>
      <c r="AP19" s="5"/>
      <c r="AQ19" s="5"/>
      <c r="AR19" s="5"/>
      <c r="AS19" s="7"/>
      <c r="AT19" s="7"/>
      <c r="AU19" s="7"/>
      <c r="AV19" s="7"/>
      <c r="AW19" s="6"/>
      <c r="AX19" s="6"/>
      <c r="AY19" s="6"/>
      <c r="AZ19" s="6"/>
      <c r="BA19" s="6"/>
      <c r="BB19" s="18"/>
      <c r="BC19" s="18"/>
      <c r="BD19" s="18"/>
      <c r="BE19" s="2"/>
      <c r="BF19" s="18"/>
      <c r="BG19" s="18"/>
      <c r="BH19" s="18"/>
      <c r="BJ19" s="45"/>
    </row>
    <row r="20" spans="1:62" ht="12.75">
      <c r="A20" s="3"/>
      <c r="B20" s="4"/>
      <c r="C20" s="4"/>
      <c r="D20" s="4"/>
      <c r="E20" s="4"/>
      <c r="F20" s="4"/>
      <c r="G20" s="4"/>
      <c r="H20" s="4"/>
      <c r="I20" s="4"/>
      <c r="J20" s="11"/>
      <c r="K20" s="4"/>
      <c r="L20" s="4"/>
      <c r="M20" s="4"/>
      <c r="N20" s="4"/>
      <c r="O20" s="4"/>
      <c r="P20" s="4"/>
      <c r="Q20" s="5"/>
      <c r="R20" s="5"/>
      <c r="S20" s="5"/>
      <c r="T20" s="6"/>
      <c r="U20" s="6"/>
      <c r="V20" s="4"/>
      <c r="W20" s="4"/>
      <c r="X20" s="4"/>
      <c r="Y20" s="4"/>
      <c r="Z20" s="4"/>
      <c r="AA20" s="4"/>
      <c r="AB20" s="4"/>
      <c r="AC20" s="11"/>
      <c r="AD20" s="4"/>
      <c r="AE20" s="4"/>
      <c r="AF20" s="4"/>
      <c r="AG20" s="4"/>
      <c r="AH20" s="5"/>
      <c r="AI20" s="5"/>
      <c r="AJ20" s="7"/>
      <c r="AK20" s="7"/>
      <c r="AL20" s="8"/>
      <c r="AM20" s="8"/>
      <c r="AN20" s="8"/>
      <c r="AO20" s="8"/>
      <c r="AP20" s="8"/>
      <c r="AQ20" s="8"/>
      <c r="AR20" s="8"/>
      <c r="AS20" s="9"/>
      <c r="AT20" s="6"/>
      <c r="AU20" s="6"/>
      <c r="AV20" s="6"/>
      <c r="AW20" s="6"/>
      <c r="AX20" s="6"/>
      <c r="AY20" s="6"/>
      <c r="AZ20" s="6"/>
      <c r="BA20" s="6"/>
      <c r="BB20" s="18"/>
      <c r="BC20" s="18"/>
      <c r="BD20" s="18"/>
      <c r="BE20" s="18"/>
      <c r="BF20" s="18"/>
      <c r="BG20" s="18"/>
      <c r="BH20" s="18"/>
      <c r="BJ20" s="45"/>
    </row>
    <row r="21" spans="54:62" ht="12.75">
      <c r="BB21" s="19"/>
      <c r="BC21" s="19"/>
      <c r="BD21" s="19"/>
      <c r="BE21" s="19"/>
      <c r="BF21" s="19"/>
      <c r="BG21" s="19"/>
      <c r="BH21" s="19"/>
      <c r="BJ21" s="46"/>
    </row>
    <row r="22" spans="3:40" ht="12.75">
      <c r="C22" s="13"/>
      <c r="I22" s="4"/>
      <c r="K22" s="15"/>
      <c r="S22" s="7"/>
      <c r="T22" s="16"/>
      <c r="U22" s="17"/>
      <c r="AD22" s="8"/>
      <c r="AF22" s="15"/>
      <c r="AL22" s="6"/>
      <c r="AN22" s="15"/>
    </row>
    <row r="24" spans="9:39" ht="12.75">
      <c r="I24" s="5"/>
      <c r="K24" s="15"/>
      <c r="S24" s="7"/>
      <c r="U24" s="15"/>
      <c r="AD24" s="9"/>
      <c r="AF24" s="15"/>
      <c r="AL24" s="22"/>
      <c r="AM24" s="15"/>
    </row>
    <row r="26" spans="27:39" ht="12.75">
      <c r="AA26" s="79"/>
      <c r="AL26" s="325"/>
      <c r="AM26" s="325"/>
    </row>
    <row r="27" ht="13.5" thickBot="1"/>
    <row r="28" spans="1:63" ht="12.75" customHeight="1">
      <c r="A28" s="540"/>
      <c r="B28" s="541"/>
      <c r="C28" s="546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8"/>
      <c r="P28" s="555"/>
      <c r="Q28" s="556"/>
      <c r="R28" s="556"/>
      <c r="S28" s="556"/>
      <c r="T28" s="556"/>
      <c r="U28" s="556"/>
      <c r="V28" s="556"/>
      <c r="W28" s="557"/>
      <c r="X28" s="558"/>
      <c r="Y28" s="559"/>
      <c r="Z28" s="559"/>
      <c r="AA28" s="559"/>
      <c r="AB28" s="559"/>
      <c r="AC28" s="559"/>
      <c r="AD28" s="559"/>
      <c r="AE28" s="560"/>
      <c r="AF28" s="555"/>
      <c r="AG28" s="556"/>
      <c r="AH28" s="556"/>
      <c r="AI28" s="556"/>
      <c r="AJ28" s="556"/>
      <c r="AK28" s="556"/>
      <c r="AL28" s="556"/>
      <c r="AM28" s="557"/>
      <c r="AN28" s="558"/>
      <c r="AO28" s="559"/>
      <c r="AP28" s="559"/>
      <c r="AQ28" s="559"/>
      <c r="AR28" s="559"/>
      <c r="AS28" s="559"/>
      <c r="AT28" s="559"/>
      <c r="AU28" s="559"/>
      <c r="AV28" s="559"/>
      <c r="AW28" s="559"/>
      <c r="AX28" s="559"/>
      <c r="AY28" s="559"/>
      <c r="AZ28" s="559"/>
      <c r="BA28" s="559"/>
      <c r="BB28" s="559"/>
      <c r="BC28" s="559"/>
      <c r="BD28" s="559"/>
      <c r="BE28" s="559"/>
      <c r="BF28" s="559"/>
      <c r="BG28" s="559"/>
      <c r="BH28" s="559"/>
      <c r="BI28" s="559"/>
      <c r="BJ28" s="559"/>
      <c r="BK28" s="560"/>
    </row>
    <row r="29" spans="1:63" ht="13.5" customHeight="1" thickBot="1">
      <c r="A29" s="542"/>
      <c r="B29" s="543"/>
      <c r="C29" s="549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1"/>
      <c r="P29" s="572"/>
      <c r="Q29" s="573"/>
      <c r="R29" s="578"/>
      <c r="S29" s="573"/>
      <c r="T29" s="581"/>
      <c r="U29" s="582"/>
      <c r="V29" s="581"/>
      <c r="W29" s="587"/>
      <c r="X29" s="590"/>
      <c r="Y29" s="591"/>
      <c r="Z29" s="591"/>
      <c r="AA29" s="591"/>
      <c r="AB29" s="592"/>
      <c r="AC29" s="561"/>
      <c r="AD29" s="598"/>
      <c r="AE29" s="562"/>
      <c r="AF29" s="601"/>
      <c r="AG29" s="602"/>
      <c r="AH29" s="561"/>
      <c r="AI29" s="607"/>
      <c r="AJ29" s="561"/>
      <c r="AK29" s="607"/>
      <c r="AL29" s="561"/>
      <c r="AM29" s="562"/>
      <c r="AN29" s="567"/>
      <c r="AO29" s="568"/>
      <c r="AP29" s="568"/>
      <c r="AQ29" s="568"/>
      <c r="AR29" s="568"/>
      <c r="AS29" s="569"/>
      <c r="AT29" s="570"/>
      <c r="AU29" s="568"/>
      <c r="AV29" s="568"/>
      <c r="AW29" s="568"/>
      <c r="AX29" s="568"/>
      <c r="AY29" s="569"/>
      <c r="AZ29" s="570"/>
      <c r="BA29" s="568"/>
      <c r="BB29" s="568"/>
      <c r="BC29" s="568"/>
      <c r="BD29" s="568"/>
      <c r="BE29" s="569"/>
      <c r="BF29" s="570"/>
      <c r="BG29" s="568"/>
      <c r="BH29" s="568"/>
      <c r="BI29" s="568"/>
      <c r="BJ29" s="568"/>
      <c r="BK29" s="571"/>
    </row>
    <row r="30" spans="1:63" ht="12.75">
      <c r="A30" s="542"/>
      <c r="B30" s="543"/>
      <c r="C30" s="549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1"/>
      <c r="P30" s="574"/>
      <c r="Q30" s="575"/>
      <c r="R30" s="579"/>
      <c r="S30" s="575"/>
      <c r="T30" s="583"/>
      <c r="U30" s="584"/>
      <c r="V30" s="583"/>
      <c r="W30" s="588"/>
      <c r="X30" s="383"/>
      <c r="Y30" s="362"/>
      <c r="Z30" s="360"/>
      <c r="AA30" s="361"/>
      <c r="AB30" s="362"/>
      <c r="AC30" s="563"/>
      <c r="AD30" s="599"/>
      <c r="AE30" s="564"/>
      <c r="AF30" s="603"/>
      <c r="AG30" s="604"/>
      <c r="AH30" s="563"/>
      <c r="AI30" s="608"/>
      <c r="AJ30" s="563"/>
      <c r="AK30" s="608"/>
      <c r="AL30" s="563"/>
      <c r="AM30" s="564"/>
      <c r="AN30" s="379"/>
      <c r="AO30" s="337"/>
      <c r="AP30" s="338"/>
      <c r="AQ30" s="336"/>
      <c r="AR30" s="337"/>
      <c r="AS30" s="338"/>
      <c r="AT30" s="336"/>
      <c r="AU30" s="337"/>
      <c r="AV30" s="338"/>
      <c r="AW30" s="336"/>
      <c r="AX30" s="337"/>
      <c r="AY30" s="338"/>
      <c r="AZ30" s="336"/>
      <c r="BA30" s="337"/>
      <c r="BB30" s="338"/>
      <c r="BC30" s="336"/>
      <c r="BD30" s="337"/>
      <c r="BE30" s="338"/>
      <c r="BF30" s="336"/>
      <c r="BG30" s="337"/>
      <c r="BH30" s="338"/>
      <c r="BI30" s="336"/>
      <c r="BJ30" s="337"/>
      <c r="BK30" s="355"/>
    </row>
    <row r="31" spans="1:63" ht="12.75">
      <c r="A31" s="542"/>
      <c r="B31" s="543"/>
      <c r="C31" s="549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1"/>
      <c r="P31" s="574"/>
      <c r="Q31" s="575"/>
      <c r="R31" s="579"/>
      <c r="S31" s="575"/>
      <c r="T31" s="583"/>
      <c r="U31" s="584"/>
      <c r="V31" s="583"/>
      <c r="W31" s="588"/>
      <c r="X31" s="384"/>
      <c r="Y31" s="365"/>
      <c r="Z31" s="363"/>
      <c r="AA31" s="364"/>
      <c r="AB31" s="365"/>
      <c r="AC31" s="563"/>
      <c r="AD31" s="599"/>
      <c r="AE31" s="564"/>
      <c r="AF31" s="603"/>
      <c r="AG31" s="604"/>
      <c r="AH31" s="563"/>
      <c r="AI31" s="608"/>
      <c r="AJ31" s="563"/>
      <c r="AK31" s="608"/>
      <c r="AL31" s="563"/>
      <c r="AM31" s="564"/>
      <c r="AN31" s="317"/>
      <c r="AO31" s="339"/>
      <c r="AP31" s="313"/>
      <c r="AQ31" s="312"/>
      <c r="AR31" s="339"/>
      <c r="AS31" s="313"/>
      <c r="AT31" s="312"/>
      <c r="AU31" s="339"/>
      <c r="AV31" s="313"/>
      <c r="AW31" s="312"/>
      <c r="AX31" s="339"/>
      <c r="AY31" s="313"/>
      <c r="AZ31" s="312"/>
      <c r="BA31" s="339"/>
      <c r="BB31" s="313"/>
      <c r="BC31" s="312"/>
      <c r="BD31" s="339"/>
      <c r="BE31" s="313"/>
      <c r="BF31" s="312"/>
      <c r="BG31" s="339"/>
      <c r="BH31" s="313"/>
      <c r="BI31" s="312"/>
      <c r="BJ31" s="339"/>
      <c r="BK31" s="350"/>
    </row>
    <row r="32" spans="1:63" ht="12.75">
      <c r="A32" s="544"/>
      <c r="B32" s="545"/>
      <c r="C32" s="552"/>
      <c r="D32" s="553"/>
      <c r="E32" s="553"/>
      <c r="F32" s="553"/>
      <c r="G32" s="553"/>
      <c r="H32" s="553"/>
      <c r="I32" s="553"/>
      <c r="J32" s="553"/>
      <c r="K32" s="553"/>
      <c r="L32" s="553"/>
      <c r="M32" s="553"/>
      <c r="N32" s="553"/>
      <c r="O32" s="554"/>
      <c r="P32" s="576"/>
      <c r="Q32" s="577"/>
      <c r="R32" s="580"/>
      <c r="S32" s="577"/>
      <c r="T32" s="585"/>
      <c r="U32" s="586"/>
      <c r="V32" s="585"/>
      <c r="W32" s="589"/>
      <c r="X32" s="385"/>
      <c r="Y32" s="368"/>
      <c r="Z32" s="366"/>
      <c r="AA32" s="367"/>
      <c r="AB32" s="368"/>
      <c r="AC32" s="565"/>
      <c r="AD32" s="600"/>
      <c r="AE32" s="566"/>
      <c r="AF32" s="605"/>
      <c r="AG32" s="606"/>
      <c r="AH32" s="565"/>
      <c r="AI32" s="609"/>
      <c r="AJ32" s="565"/>
      <c r="AK32" s="609"/>
      <c r="AL32" s="565"/>
      <c r="AM32" s="566"/>
      <c r="AN32" s="597"/>
      <c r="AO32" s="594"/>
      <c r="AP32" s="595"/>
      <c r="AQ32" s="593"/>
      <c r="AR32" s="594"/>
      <c r="AS32" s="595"/>
      <c r="AT32" s="593"/>
      <c r="AU32" s="594"/>
      <c r="AV32" s="595"/>
      <c r="AW32" s="593"/>
      <c r="AX32" s="594"/>
      <c r="AY32" s="595"/>
      <c r="AZ32" s="593"/>
      <c r="BA32" s="594"/>
      <c r="BB32" s="595"/>
      <c r="BC32" s="593"/>
      <c r="BD32" s="594"/>
      <c r="BE32" s="595"/>
      <c r="BF32" s="593"/>
      <c r="BG32" s="594"/>
      <c r="BH32" s="595"/>
      <c r="BI32" s="593"/>
      <c r="BJ32" s="594"/>
      <c r="BK32" s="596"/>
    </row>
    <row r="33" spans="1:63" ht="12.75" customHeight="1">
      <c r="A33" s="212"/>
      <c r="B33" s="206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195"/>
      <c r="P33" s="213"/>
      <c r="Q33" s="214"/>
      <c r="R33" s="215"/>
      <c r="S33" s="214"/>
      <c r="T33" s="215"/>
      <c r="U33" s="214"/>
      <c r="V33" s="215"/>
      <c r="W33" s="201"/>
      <c r="X33" s="610"/>
      <c r="Y33" s="611"/>
      <c r="Z33" s="215"/>
      <c r="AA33" s="241"/>
      <c r="AB33" s="214"/>
      <c r="AC33" s="215"/>
      <c r="AD33" s="241"/>
      <c r="AE33" s="201"/>
      <c r="AF33" s="213"/>
      <c r="AG33" s="214"/>
      <c r="AH33" s="215"/>
      <c r="AI33" s="214"/>
      <c r="AJ33" s="215"/>
      <c r="AK33" s="214"/>
      <c r="AL33" s="215"/>
      <c r="AM33" s="201"/>
      <c r="AN33" s="612"/>
      <c r="AO33" s="440"/>
      <c r="AP33" s="441"/>
      <c r="AQ33" s="439"/>
      <c r="AR33" s="440"/>
      <c r="AS33" s="441"/>
      <c r="AT33" s="439"/>
      <c r="AU33" s="440"/>
      <c r="AV33" s="441"/>
      <c r="AW33" s="439"/>
      <c r="AX33" s="440"/>
      <c r="AY33" s="441"/>
      <c r="AZ33" s="439"/>
      <c r="BA33" s="440"/>
      <c r="BB33" s="441"/>
      <c r="BC33" s="439"/>
      <c r="BD33" s="440"/>
      <c r="BE33" s="441"/>
      <c r="BF33" s="439"/>
      <c r="BG33" s="440"/>
      <c r="BH33" s="441"/>
      <c r="BI33" s="439"/>
      <c r="BJ33" s="440"/>
      <c r="BK33" s="613"/>
    </row>
    <row r="34" spans="1:63" ht="12.75" customHeight="1">
      <c r="A34" s="277"/>
      <c r="B34" s="278"/>
      <c r="C34" s="266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8"/>
      <c r="P34" s="277"/>
      <c r="Q34" s="278"/>
      <c r="R34" s="282"/>
      <c r="S34" s="278"/>
      <c r="T34" s="282"/>
      <c r="U34" s="278"/>
      <c r="V34" s="282"/>
      <c r="W34" s="480"/>
      <c r="X34" s="277"/>
      <c r="Y34" s="278"/>
      <c r="Z34" s="282"/>
      <c r="AA34" s="283"/>
      <c r="AB34" s="278"/>
      <c r="AC34" s="282"/>
      <c r="AD34" s="283"/>
      <c r="AE34" s="480"/>
      <c r="AF34" s="277"/>
      <c r="AG34" s="278"/>
      <c r="AH34" s="282"/>
      <c r="AI34" s="278"/>
      <c r="AJ34" s="282"/>
      <c r="AK34" s="278"/>
      <c r="AL34" s="282"/>
      <c r="AM34" s="480"/>
      <c r="AN34" s="615"/>
      <c r="AO34" s="257"/>
      <c r="AP34" s="401"/>
      <c r="AQ34" s="242"/>
      <c r="AR34" s="257"/>
      <c r="AS34" s="401"/>
      <c r="AT34" s="242"/>
      <c r="AU34" s="257"/>
      <c r="AV34" s="401"/>
      <c r="AW34" s="242"/>
      <c r="AX34" s="257"/>
      <c r="AY34" s="401"/>
      <c r="AZ34" s="242"/>
      <c r="BA34" s="257"/>
      <c r="BB34" s="401"/>
      <c r="BC34" s="242"/>
      <c r="BD34" s="257"/>
      <c r="BE34" s="401"/>
      <c r="BF34" s="242"/>
      <c r="BG34" s="257"/>
      <c r="BH34" s="401"/>
      <c r="BI34" s="242"/>
      <c r="BJ34" s="257"/>
      <c r="BK34" s="614"/>
    </row>
    <row r="35" spans="1:63" ht="12.75">
      <c r="A35" s="279"/>
      <c r="B35" s="280"/>
      <c r="C35" s="288"/>
      <c r="D35" s="616"/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7"/>
      <c r="P35" s="279"/>
      <c r="Q35" s="280"/>
      <c r="R35" s="294"/>
      <c r="S35" s="280"/>
      <c r="T35" s="294"/>
      <c r="U35" s="280"/>
      <c r="V35" s="294"/>
      <c r="W35" s="619"/>
      <c r="X35" s="279"/>
      <c r="Y35" s="280"/>
      <c r="Z35" s="294"/>
      <c r="AA35" s="618"/>
      <c r="AB35" s="280"/>
      <c r="AC35" s="294"/>
      <c r="AD35" s="618"/>
      <c r="AE35" s="619"/>
      <c r="AF35" s="279"/>
      <c r="AG35" s="280"/>
      <c r="AH35" s="294"/>
      <c r="AI35" s="280"/>
      <c r="AJ35" s="294"/>
      <c r="AK35" s="280"/>
      <c r="AL35" s="294"/>
      <c r="AM35" s="619"/>
      <c r="AN35" s="80"/>
      <c r="AO35" s="32"/>
      <c r="AP35" s="24"/>
      <c r="AQ35" s="29"/>
      <c r="AR35" s="32"/>
      <c r="AS35" s="24"/>
      <c r="AT35" s="32"/>
      <c r="AU35" s="32"/>
      <c r="AV35" s="32"/>
      <c r="AW35" s="29"/>
      <c r="AX35" s="32"/>
      <c r="AY35" s="24"/>
      <c r="AZ35" s="32"/>
      <c r="BA35" s="32"/>
      <c r="BB35" s="32"/>
      <c r="BC35" s="29"/>
      <c r="BD35" s="32"/>
      <c r="BE35" s="24"/>
      <c r="BF35" s="32"/>
      <c r="BG35" s="32"/>
      <c r="BH35" s="32"/>
      <c r="BI35" s="29"/>
      <c r="BJ35" s="32"/>
      <c r="BK35" s="50"/>
    </row>
    <row r="36" spans="1:63" ht="12.75" customHeight="1">
      <c r="A36" s="279"/>
      <c r="B36" s="280"/>
      <c r="C36" s="288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7"/>
      <c r="P36" s="279"/>
      <c r="Q36" s="280"/>
      <c r="R36" s="294"/>
      <c r="S36" s="280"/>
      <c r="T36" s="294"/>
      <c r="U36" s="280"/>
      <c r="V36" s="294"/>
      <c r="W36" s="619"/>
      <c r="X36" s="279"/>
      <c r="Y36" s="280"/>
      <c r="Z36" s="294"/>
      <c r="AA36" s="618"/>
      <c r="AB36" s="280"/>
      <c r="AC36" s="294"/>
      <c r="AD36" s="618"/>
      <c r="AE36" s="619"/>
      <c r="AF36" s="279"/>
      <c r="AG36" s="280"/>
      <c r="AH36" s="294"/>
      <c r="AI36" s="280"/>
      <c r="AJ36" s="294"/>
      <c r="AK36" s="280"/>
      <c r="AL36" s="294"/>
      <c r="AM36" s="619"/>
      <c r="AN36" s="95"/>
      <c r="AO36" s="31"/>
      <c r="AP36" s="41"/>
      <c r="AQ36" s="42"/>
      <c r="AR36" s="31"/>
      <c r="AS36" s="41"/>
      <c r="AT36" s="31"/>
      <c r="AU36" s="31"/>
      <c r="AV36" s="31"/>
      <c r="AW36" s="42"/>
      <c r="AX36" s="31"/>
      <c r="AY36" s="41"/>
      <c r="AZ36" s="31"/>
      <c r="BA36" s="31"/>
      <c r="BB36" s="31"/>
      <c r="BC36" s="42"/>
      <c r="BD36" s="31"/>
      <c r="BE36" s="41"/>
      <c r="BF36" s="31"/>
      <c r="BG36" s="31"/>
      <c r="BH36" s="31"/>
      <c r="BI36" s="42"/>
      <c r="BJ36" s="31"/>
      <c r="BK36" s="54"/>
    </row>
    <row r="37" spans="1:63" ht="12.75" customHeight="1">
      <c r="A37" s="279"/>
      <c r="B37" s="280"/>
      <c r="C37" s="288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7"/>
      <c r="P37" s="279"/>
      <c r="Q37" s="280"/>
      <c r="R37" s="620"/>
      <c r="S37" s="621"/>
      <c r="T37" s="294"/>
      <c r="U37" s="280"/>
      <c r="V37" s="294"/>
      <c r="W37" s="619"/>
      <c r="X37" s="279"/>
      <c r="Y37" s="280"/>
      <c r="Z37" s="294"/>
      <c r="AA37" s="618"/>
      <c r="AB37" s="280"/>
      <c r="AC37" s="294"/>
      <c r="AD37" s="618"/>
      <c r="AE37" s="619"/>
      <c r="AF37" s="279"/>
      <c r="AG37" s="280"/>
      <c r="AH37" s="294"/>
      <c r="AI37" s="280"/>
      <c r="AJ37" s="294"/>
      <c r="AK37" s="280"/>
      <c r="AL37" s="294"/>
      <c r="AM37" s="619"/>
      <c r="AN37" s="34"/>
      <c r="AO37" s="32"/>
      <c r="AP37" s="24"/>
      <c r="AQ37" s="61"/>
      <c r="AR37" s="32"/>
      <c r="AS37" s="24"/>
      <c r="AT37" s="32"/>
      <c r="AU37" s="32"/>
      <c r="AV37" s="32"/>
      <c r="AW37" s="29"/>
      <c r="AX37" s="32"/>
      <c r="AY37" s="24"/>
      <c r="AZ37" s="32"/>
      <c r="BA37" s="32"/>
      <c r="BB37" s="32"/>
      <c r="BC37" s="29"/>
      <c r="BD37" s="32"/>
      <c r="BE37" s="24"/>
      <c r="BF37" s="32"/>
      <c r="BG37" s="32"/>
      <c r="BH37" s="32"/>
      <c r="BI37" s="29"/>
      <c r="BJ37" s="32"/>
      <c r="BK37" s="50"/>
    </row>
    <row r="38" spans="1:63" ht="12.75" customHeight="1">
      <c r="A38" s="279"/>
      <c r="B38" s="280"/>
      <c r="C38" s="288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7"/>
      <c r="P38" s="279"/>
      <c r="Q38" s="280"/>
      <c r="R38" s="294"/>
      <c r="S38" s="280"/>
      <c r="T38" s="294"/>
      <c r="U38" s="280"/>
      <c r="V38" s="294"/>
      <c r="W38" s="619"/>
      <c r="X38" s="279"/>
      <c r="Y38" s="280"/>
      <c r="Z38" s="294"/>
      <c r="AA38" s="618"/>
      <c r="AB38" s="280"/>
      <c r="AC38" s="294"/>
      <c r="AD38" s="618"/>
      <c r="AE38" s="619"/>
      <c r="AF38" s="279"/>
      <c r="AG38" s="280"/>
      <c r="AH38" s="294"/>
      <c r="AI38" s="280"/>
      <c r="AJ38" s="294"/>
      <c r="AK38" s="280"/>
      <c r="AL38" s="294"/>
      <c r="AM38" s="619"/>
      <c r="AN38" s="75"/>
      <c r="AO38" s="59"/>
      <c r="AP38" s="62"/>
      <c r="AQ38" s="42"/>
      <c r="AR38" s="31"/>
      <c r="AS38" s="41"/>
      <c r="AT38" s="31"/>
      <c r="AU38" s="31"/>
      <c r="AV38" s="31"/>
      <c r="AW38" s="29"/>
      <c r="AX38" s="32"/>
      <c r="AY38" s="24"/>
      <c r="AZ38" s="192"/>
      <c r="BA38" s="192"/>
      <c r="BB38" s="192"/>
      <c r="BC38" s="42"/>
      <c r="BD38" s="31"/>
      <c r="BE38" s="41"/>
      <c r="BF38" s="31"/>
      <c r="BG38" s="31"/>
      <c r="BH38" s="31"/>
      <c r="BI38" s="42"/>
      <c r="BJ38" s="31"/>
      <c r="BK38" s="54"/>
    </row>
    <row r="39" spans="1:63" ht="12.75">
      <c r="A39" s="279"/>
      <c r="B39" s="280"/>
      <c r="C39" s="288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7"/>
      <c r="P39" s="279"/>
      <c r="Q39" s="280"/>
      <c r="R39" s="294"/>
      <c r="S39" s="280"/>
      <c r="T39" s="294"/>
      <c r="U39" s="280"/>
      <c r="V39" s="294"/>
      <c r="W39" s="619"/>
      <c r="X39" s="279"/>
      <c r="Y39" s="280"/>
      <c r="Z39" s="294"/>
      <c r="AA39" s="618"/>
      <c r="AB39" s="280"/>
      <c r="AC39" s="294"/>
      <c r="AD39" s="618"/>
      <c r="AE39" s="619"/>
      <c r="AF39" s="279"/>
      <c r="AG39" s="280"/>
      <c r="AH39" s="294"/>
      <c r="AI39" s="280"/>
      <c r="AJ39" s="294"/>
      <c r="AK39" s="280"/>
      <c r="AL39" s="294"/>
      <c r="AM39" s="619"/>
      <c r="AN39" s="34"/>
      <c r="AO39" s="32"/>
      <c r="AP39" s="24"/>
      <c r="AQ39" s="29"/>
      <c r="AR39" s="32"/>
      <c r="AS39" s="24"/>
      <c r="AT39" s="32"/>
      <c r="AU39" s="32"/>
      <c r="AV39" s="32"/>
      <c r="AW39" s="29"/>
      <c r="AX39" s="32"/>
      <c r="AY39" s="24"/>
      <c r="AZ39" s="32"/>
      <c r="BA39" s="32"/>
      <c r="BB39" s="32"/>
      <c r="BC39" s="29"/>
      <c r="BD39" s="32"/>
      <c r="BE39" s="24"/>
      <c r="BF39" s="32"/>
      <c r="BG39" s="32"/>
      <c r="BH39" s="32"/>
      <c r="BI39" s="29"/>
      <c r="BJ39" s="32"/>
      <c r="BK39" s="50"/>
    </row>
    <row r="40" spans="1:63" ht="12.75">
      <c r="A40" s="279"/>
      <c r="B40" s="280"/>
      <c r="C40" s="288"/>
      <c r="D40" s="616"/>
      <c r="E40" s="616"/>
      <c r="F40" s="616"/>
      <c r="G40" s="616"/>
      <c r="H40" s="616"/>
      <c r="I40" s="616"/>
      <c r="J40" s="616"/>
      <c r="K40" s="616"/>
      <c r="L40" s="616"/>
      <c r="M40" s="616"/>
      <c r="N40" s="616"/>
      <c r="O40" s="617"/>
      <c r="P40" s="279"/>
      <c r="Q40" s="280"/>
      <c r="R40" s="294"/>
      <c r="S40" s="280"/>
      <c r="T40" s="294"/>
      <c r="U40" s="280"/>
      <c r="V40" s="294"/>
      <c r="W40" s="619"/>
      <c r="X40" s="279"/>
      <c r="Y40" s="280"/>
      <c r="Z40" s="294"/>
      <c r="AA40" s="618"/>
      <c r="AB40" s="280"/>
      <c r="AC40" s="294"/>
      <c r="AD40" s="618"/>
      <c r="AE40" s="619"/>
      <c r="AF40" s="279"/>
      <c r="AG40" s="280"/>
      <c r="AH40" s="294"/>
      <c r="AI40" s="280"/>
      <c r="AJ40" s="294"/>
      <c r="AK40" s="280"/>
      <c r="AL40" s="294"/>
      <c r="AM40" s="619"/>
      <c r="AN40" s="52"/>
      <c r="AO40" s="31"/>
      <c r="AP40" s="41"/>
      <c r="AQ40" s="42"/>
      <c r="AR40" s="31"/>
      <c r="AS40" s="41"/>
      <c r="AT40" s="31"/>
      <c r="AU40" s="31"/>
      <c r="AV40" s="31"/>
      <c r="AW40" s="42"/>
      <c r="AX40" s="31"/>
      <c r="AY40" s="41"/>
      <c r="AZ40" s="31"/>
      <c r="BA40" s="31"/>
      <c r="BB40" s="31"/>
      <c r="BC40" s="42"/>
      <c r="BD40" s="31"/>
      <c r="BE40" s="41"/>
      <c r="BF40" s="31"/>
      <c r="BG40" s="31"/>
      <c r="BH40" s="31"/>
      <c r="BI40" s="42"/>
      <c r="BJ40" s="31"/>
      <c r="BK40" s="54"/>
    </row>
    <row r="41" spans="1:63" ht="12.75">
      <c r="A41" s="279"/>
      <c r="B41" s="280"/>
      <c r="C41" s="288"/>
      <c r="D41" s="616"/>
      <c r="E41" s="616"/>
      <c r="F41" s="616"/>
      <c r="G41" s="616"/>
      <c r="H41" s="616"/>
      <c r="I41" s="616"/>
      <c r="J41" s="616"/>
      <c r="K41" s="616"/>
      <c r="L41" s="616"/>
      <c r="M41" s="616"/>
      <c r="N41" s="616"/>
      <c r="O41" s="617"/>
      <c r="P41" s="279"/>
      <c r="Q41" s="280"/>
      <c r="R41" s="294"/>
      <c r="S41" s="280"/>
      <c r="T41" s="294"/>
      <c r="U41" s="280"/>
      <c r="V41" s="294"/>
      <c r="W41" s="619"/>
      <c r="X41" s="279"/>
      <c r="Y41" s="280"/>
      <c r="Z41" s="294"/>
      <c r="AA41" s="618"/>
      <c r="AB41" s="280"/>
      <c r="AC41" s="294"/>
      <c r="AD41" s="618"/>
      <c r="AE41" s="619"/>
      <c r="AF41" s="279"/>
      <c r="AG41" s="280"/>
      <c r="AH41" s="294"/>
      <c r="AI41" s="280"/>
      <c r="AJ41" s="294"/>
      <c r="AK41" s="280"/>
      <c r="AL41" s="294"/>
      <c r="AM41" s="619"/>
      <c r="AN41" s="34"/>
      <c r="AO41" s="32"/>
      <c r="AP41" s="24"/>
      <c r="AQ41" s="29"/>
      <c r="AR41" s="32"/>
      <c r="AS41" s="24"/>
      <c r="AT41" s="32"/>
      <c r="AU41" s="32"/>
      <c r="AV41" s="32"/>
      <c r="AW41" s="29"/>
      <c r="AX41" s="32"/>
      <c r="AY41" s="24"/>
      <c r="AZ41" s="32"/>
      <c r="BA41" s="32"/>
      <c r="BB41" s="32"/>
      <c r="BC41" s="29"/>
      <c r="BD41" s="32"/>
      <c r="BE41" s="24"/>
      <c r="BF41" s="32"/>
      <c r="BG41" s="32"/>
      <c r="BH41" s="32"/>
      <c r="BI41" s="29"/>
      <c r="BJ41" s="32"/>
      <c r="BK41" s="50"/>
    </row>
    <row r="42" spans="1:63" ht="12.75">
      <c r="A42" s="279"/>
      <c r="B42" s="280"/>
      <c r="C42" s="288"/>
      <c r="D42" s="616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7"/>
      <c r="P42" s="279"/>
      <c r="Q42" s="280"/>
      <c r="R42" s="294"/>
      <c r="S42" s="280"/>
      <c r="T42" s="294"/>
      <c r="U42" s="280"/>
      <c r="V42" s="294"/>
      <c r="W42" s="619"/>
      <c r="X42" s="279"/>
      <c r="Y42" s="280"/>
      <c r="Z42" s="294"/>
      <c r="AA42" s="618"/>
      <c r="AB42" s="280"/>
      <c r="AC42" s="294"/>
      <c r="AD42" s="618"/>
      <c r="AE42" s="619"/>
      <c r="AF42" s="279"/>
      <c r="AG42" s="280"/>
      <c r="AH42" s="294"/>
      <c r="AI42" s="280"/>
      <c r="AJ42" s="294"/>
      <c r="AK42" s="280"/>
      <c r="AL42" s="294"/>
      <c r="AM42" s="619"/>
      <c r="AN42" s="52"/>
      <c r="AO42" s="31"/>
      <c r="AP42" s="41"/>
      <c r="AQ42" s="42"/>
      <c r="AR42" s="31"/>
      <c r="AS42" s="41"/>
      <c r="AT42" s="31"/>
      <c r="AU42" s="31"/>
      <c r="AV42" s="31"/>
      <c r="AW42" s="42"/>
      <c r="AX42" s="31"/>
      <c r="AY42" s="41"/>
      <c r="AZ42" s="31"/>
      <c r="BA42" s="31"/>
      <c r="BB42" s="31"/>
      <c r="BC42" s="42"/>
      <c r="BD42" s="31"/>
      <c r="BE42" s="41"/>
      <c r="BF42" s="31"/>
      <c r="BG42" s="31"/>
      <c r="BH42" s="31"/>
      <c r="BI42" s="42"/>
      <c r="BJ42" s="31"/>
      <c r="BK42" s="54"/>
    </row>
    <row r="43" spans="1:63" ht="12.75">
      <c r="A43" s="279"/>
      <c r="B43" s="280"/>
      <c r="C43" s="288"/>
      <c r="D43" s="616"/>
      <c r="E43" s="616"/>
      <c r="F43" s="616"/>
      <c r="G43" s="616"/>
      <c r="H43" s="616"/>
      <c r="I43" s="616"/>
      <c r="J43" s="616"/>
      <c r="K43" s="616"/>
      <c r="L43" s="616"/>
      <c r="M43" s="616"/>
      <c r="N43" s="616"/>
      <c r="O43" s="617"/>
      <c r="P43" s="279"/>
      <c r="Q43" s="280"/>
      <c r="R43" s="294"/>
      <c r="S43" s="280"/>
      <c r="T43" s="294"/>
      <c r="U43" s="280"/>
      <c r="V43" s="294"/>
      <c r="W43" s="619"/>
      <c r="X43" s="279"/>
      <c r="Y43" s="280"/>
      <c r="Z43" s="294"/>
      <c r="AA43" s="618"/>
      <c r="AB43" s="280"/>
      <c r="AC43" s="294"/>
      <c r="AD43" s="618"/>
      <c r="AE43" s="619"/>
      <c r="AF43" s="279"/>
      <c r="AG43" s="280"/>
      <c r="AH43" s="294"/>
      <c r="AI43" s="280"/>
      <c r="AJ43" s="294"/>
      <c r="AK43" s="280"/>
      <c r="AL43" s="294"/>
      <c r="AM43" s="619"/>
      <c r="AN43" s="34"/>
      <c r="AO43" s="32"/>
      <c r="AP43" s="24"/>
      <c r="AQ43" s="29"/>
      <c r="AR43" s="32"/>
      <c r="AS43" s="24"/>
      <c r="AT43" s="32"/>
      <c r="AU43" s="32"/>
      <c r="AV43" s="32"/>
      <c r="AW43" s="29"/>
      <c r="AX43" s="32"/>
      <c r="AY43" s="24"/>
      <c r="AZ43" s="32"/>
      <c r="BA43" s="32"/>
      <c r="BB43" s="32"/>
      <c r="BC43" s="29"/>
      <c r="BD43" s="32"/>
      <c r="BE43" s="24"/>
      <c r="BF43" s="32"/>
      <c r="BG43" s="32"/>
      <c r="BH43" s="32"/>
      <c r="BI43" s="29"/>
      <c r="BJ43" s="32"/>
      <c r="BK43" s="50"/>
    </row>
    <row r="44" spans="1:63" ht="12.75">
      <c r="A44" s="279"/>
      <c r="B44" s="280"/>
      <c r="C44" s="486"/>
      <c r="D44" s="487"/>
      <c r="E44" s="487"/>
      <c r="F44" s="487"/>
      <c r="G44" s="487"/>
      <c r="H44" s="487"/>
      <c r="I44" s="487"/>
      <c r="J44" s="487"/>
      <c r="K44" s="487"/>
      <c r="L44" s="487"/>
      <c r="M44" s="487"/>
      <c r="N44" s="487"/>
      <c r="O44" s="488"/>
      <c r="P44" s="484"/>
      <c r="Q44" s="485"/>
      <c r="R44" s="481"/>
      <c r="S44" s="485"/>
      <c r="T44" s="481"/>
      <c r="U44" s="485"/>
      <c r="V44" s="481"/>
      <c r="W44" s="482"/>
      <c r="X44" s="279"/>
      <c r="Y44" s="280"/>
      <c r="Z44" s="294"/>
      <c r="AA44" s="618"/>
      <c r="AB44" s="280"/>
      <c r="AC44" s="294"/>
      <c r="AD44" s="618"/>
      <c r="AE44" s="619"/>
      <c r="AF44" s="478"/>
      <c r="AG44" s="479"/>
      <c r="AH44" s="502"/>
      <c r="AI44" s="479"/>
      <c r="AJ44" s="502"/>
      <c r="AK44" s="479"/>
      <c r="AL44" s="294"/>
      <c r="AM44" s="619"/>
      <c r="AN44" s="36"/>
      <c r="AO44" s="27"/>
      <c r="AP44" s="25"/>
      <c r="AQ44" s="26"/>
      <c r="AR44" s="27"/>
      <c r="AS44" s="25"/>
      <c r="AT44" s="27"/>
      <c r="AU44" s="27"/>
      <c r="AV44" s="27"/>
      <c r="AW44" s="26"/>
      <c r="AX44" s="27"/>
      <c r="AY44" s="25"/>
      <c r="AZ44" s="27"/>
      <c r="BA44" s="27"/>
      <c r="BB44" s="27"/>
      <c r="BC44" s="26"/>
      <c r="BD44" s="27"/>
      <c r="BE44" s="25"/>
      <c r="BF44" s="27"/>
      <c r="BG44" s="27"/>
      <c r="BH44" s="27"/>
      <c r="BI44" s="26"/>
      <c r="BJ44" s="27"/>
      <c r="BK44" s="28"/>
    </row>
    <row r="45" spans="1:63" ht="12.75" customHeight="1">
      <c r="A45" s="277"/>
      <c r="B45" s="278"/>
      <c r="C45" s="266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8"/>
      <c r="P45" s="277"/>
      <c r="Q45" s="278"/>
      <c r="R45" s="282"/>
      <c r="S45" s="278"/>
      <c r="T45" s="282"/>
      <c r="U45" s="278"/>
      <c r="V45" s="282"/>
      <c r="W45" s="480"/>
      <c r="X45" s="397"/>
      <c r="Y45" s="622"/>
      <c r="Z45" s="399"/>
      <c r="AA45" s="400"/>
      <c r="AB45" s="398"/>
      <c r="AC45" s="282"/>
      <c r="AD45" s="283"/>
      <c r="AE45" s="480"/>
      <c r="AF45" s="277"/>
      <c r="AG45" s="278"/>
      <c r="AH45" s="282"/>
      <c r="AI45" s="278"/>
      <c r="AJ45" s="282"/>
      <c r="AK45" s="278"/>
      <c r="AL45" s="282"/>
      <c r="AM45" s="480"/>
      <c r="AN45" s="615"/>
      <c r="AO45" s="257"/>
      <c r="AP45" s="401"/>
      <c r="AQ45" s="242"/>
      <c r="AR45" s="257"/>
      <c r="AS45" s="401"/>
      <c r="AT45" s="242"/>
      <c r="AU45" s="257"/>
      <c r="AV45" s="401"/>
      <c r="AW45" s="242"/>
      <c r="AX45" s="257"/>
      <c r="AY45" s="401"/>
      <c r="AZ45" s="242"/>
      <c r="BA45" s="257"/>
      <c r="BB45" s="401"/>
      <c r="BC45" s="242"/>
      <c r="BD45" s="257"/>
      <c r="BE45" s="401"/>
      <c r="BF45" s="242"/>
      <c r="BG45" s="257"/>
      <c r="BH45" s="401"/>
      <c r="BI45" s="242"/>
      <c r="BJ45" s="257"/>
      <c r="BK45" s="614"/>
    </row>
    <row r="46" spans="1:63" ht="12.75" customHeight="1">
      <c r="A46" s="279"/>
      <c r="B46" s="280"/>
      <c r="C46" s="288"/>
      <c r="D46" s="616"/>
      <c r="E46" s="616"/>
      <c r="F46" s="616"/>
      <c r="G46" s="616"/>
      <c r="H46" s="616"/>
      <c r="I46" s="616"/>
      <c r="J46" s="616"/>
      <c r="K46" s="616"/>
      <c r="L46" s="616"/>
      <c r="M46" s="616"/>
      <c r="N46" s="616"/>
      <c r="O46" s="617"/>
      <c r="P46" s="217"/>
      <c r="Q46" s="219"/>
      <c r="R46" s="223"/>
      <c r="S46" s="219"/>
      <c r="T46" s="223"/>
      <c r="U46" s="219"/>
      <c r="V46" s="223"/>
      <c r="W46" s="423"/>
      <c r="X46" s="496"/>
      <c r="Y46" s="623"/>
      <c r="Z46" s="223"/>
      <c r="AA46" s="424"/>
      <c r="AB46" s="219"/>
      <c r="AC46" s="223"/>
      <c r="AD46" s="424"/>
      <c r="AE46" s="423"/>
      <c r="AF46" s="217"/>
      <c r="AG46" s="219"/>
      <c r="AH46" s="223"/>
      <c r="AI46" s="219"/>
      <c r="AJ46" s="223"/>
      <c r="AK46" s="219"/>
      <c r="AL46" s="223"/>
      <c r="AM46" s="423"/>
      <c r="AN46" s="74"/>
      <c r="AO46" s="32"/>
      <c r="AP46" s="24"/>
      <c r="AQ46" s="32"/>
      <c r="AR46" s="32"/>
      <c r="AS46" s="32"/>
      <c r="AT46" s="29"/>
      <c r="AU46" s="32"/>
      <c r="AV46" s="24"/>
      <c r="AW46" s="32"/>
      <c r="AX46" s="32"/>
      <c r="AY46" s="32"/>
      <c r="AZ46" s="29"/>
      <c r="BA46" s="32"/>
      <c r="BB46" s="24"/>
      <c r="BC46" s="32"/>
      <c r="BD46" s="32"/>
      <c r="BE46" s="32"/>
      <c r="BF46" s="29"/>
      <c r="BG46" s="32"/>
      <c r="BH46" s="24"/>
      <c r="BI46" s="29"/>
      <c r="BJ46" s="32"/>
      <c r="BK46" s="50"/>
    </row>
    <row r="47" spans="1:63" ht="12.75" customHeight="1">
      <c r="A47" s="279"/>
      <c r="B47" s="280"/>
      <c r="C47" s="226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17"/>
      <c r="Q47" s="219"/>
      <c r="R47" s="223"/>
      <c r="S47" s="219"/>
      <c r="T47" s="223"/>
      <c r="U47" s="219"/>
      <c r="V47" s="223"/>
      <c r="W47" s="423"/>
      <c r="X47" s="496"/>
      <c r="Y47" s="623"/>
      <c r="Z47" s="223"/>
      <c r="AA47" s="424"/>
      <c r="AB47" s="219"/>
      <c r="AC47" s="223"/>
      <c r="AD47" s="424"/>
      <c r="AE47" s="423"/>
      <c r="AF47" s="217"/>
      <c r="AG47" s="219"/>
      <c r="AH47" s="223"/>
      <c r="AI47" s="219"/>
      <c r="AJ47" s="223"/>
      <c r="AK47" s="219"/>
      <c r="AL47" s="223"/>
      <c r="AM47" s="423"/>
      <c r="AN47" s="52"/>
      <c r="AO47" s="31"/>
      <c r="AP47" s="41"/>
      <c r="AQ47" s="31"/>
      <c r="AR47" s="31"/>
      <c r="AS47" s="31"/>
      <c r="AT47" s="42"/>
      <c r="AU47" s="31"/>
      <c r="AV47" s="41"/>
      <c r="AW47" s="31"/>
      <c r="AX47" s="31"/>
      <c r="AY47" s="31"/>
      <c r="AZ47" s="42"/>
      <c r="BA47" s="31"/>
      <c r="BB47" s="41"/>
      <c r="BC47" s="31"/>
      <c r="BD47" s="31"/>
      <c r="BE47" s="31"/>
      <c r="BF47" s="42"/>
      <c r="BG47" s="31"/>
      <c r="BH47" s="41"/>
      <c r="BI47" s="42"/>
      <c r="BJ47" s="31"/>
      <c r="BK47" s="54"/>
    </row>
    <row r="48" spans="1:63" ht="12.75" customHeight="1">
      <c r="A48" s="279"/>
      <c r="B48" s="280"/>
      <c r="C48" s="624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1"/>
      <c r="P48" s="217"/>
      <c r="Q48" s="219"/>
      <c r="R48" s="223"/>
      <c r="S48" s="219"/>
      <c r="T48" s="223"/>
      <c r="U48" s="219"/>
      <c r="V48" s="223"/>
      <c r="W48" s="423"/>
      <c r="X48" s="217"/>
      <c r="Y48" s="219"/>
      <c r="Z48" s="223"/>
      <c r="AA48" s="424"/>
      <c r="AB48" s="219"/>
      <c r="AC48" s="223"/>
      <c r="AD48" s="424"/>
      <c r="AE48" s="423"/>
      <c r="AF48" s="217"/>
      <c r="AG48" s="219"/>
      <c r="AH48" s="223"/>
      <c r="AI48" s="219"/>
      <c r="AJ48" s="223"/>
      <c r="AK48" s="219"/>
      <c r="AL48" s="223"/>
      <c r="AM48" s="423"/>
      <c r="AN48" s="34"/>
      <c r="AO48" s="32"/>
      <c r="AP48" s="24"/>
      <c r="AQ48" s="32"/>
      <c r="AR48" s="32"/>
      <c r="AS48" s="32"/>
      <c r="AT48" s="29"/>
      <c r="AU48" s="32"/>
      <c r="AV48" s="24"/>
      <c r="AW48" s="32"/>
      <c r="AX48" s="32"/>
      <c r="AY48" s="32"/>
      <c r="AZ48" s="29"/>
      <c r="BA48" s="32"/>
      <c r="BB48" s="24"/>
      <c r="BC48" s="32"/>
      <c r="BD48" s="32"/>
      <c r="BE48" s="32"/>
      <c r="BF48" s="29"/>
      <c r="BG48" s="32"/>
      <c r="BH48" s="24"/>
      <c r="BI48" s="29"/>
      <c r="BJ48" s="32"/>
      <c r="BK48" s="50"/>
    </row>
    <row r="49" spans="1:63" ht="12.75">
      <c r="A49" s="279"/>
      <c r="B49" s="280"/>
      <c r="C49" s="226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17"/>
      <c r="Q49" s="219"/>
      <c r="R49" s="223"/>
      <c r="S49" s="219"/>
      <c r="T49" s="223"/>
      <c r="U49" s="219"/>
      <c r="V49" s="223"/>
      <c r="W49" s="423"/>
      <c r="X49" s="217"/>
      <c r="Y49" s="219"/>
      <c r="Z49" s="223"/>
      <c r="AA49" s="424"/>
      <c r="AB49" s="219"/>
      <c r="AC49" s="223"/>
      <c r="AD49" s="424"/>
      <c r="AE49" s="423"/>
      <c r="AF49" s="217"/>
      <c r="AG49" s="219"/>
      <c r="AH49" s="223"/>
      <c r="AI49" s="219"/>
      <c r="AJ49" s="223"/>
      <c r="AK49" s="219"/>
      <c r="AL49" s="223"/>
      <c r="AM49" s="423"/>
      <c r="AN49" s="34"/>
      <c r="AO49" s="32"/>
      <c r="AP49" s="24"/>
      <c r="AQ49" s="32"/>
      <c r="AR49" s="32"/>
      <c r="AS49" s="32"/>
      <c r="AT49" s="29"/>
      <c r="AU49" s="32"/>
      <c r="AV49" s="24"/>
      <c r="AW49" s="32"/>
      <c r="AX49" s="32"/>
      <c r="AY49" s="32"/>
      <c r="AZ49" s="29"/>
      <c r="BA49" s="32"/>
      <c r="BB49" s="24"/>
      <c r="BC49" s="32"/>
      <c r="BD49" s="32"/>
      <c r="BE49" s="32"/>
      <c r="BF49" s="29"/>
      <c r="BG49" s="32"/>
      <c r="BH49" s="24"/>
      <c r="BI49" s="29"/>
      <c r="BJ49" s="32"/>
      <c r="BK49" s="50"/>
    </row>
    <row r="50" spans="1:63" ht="12.75">
      <c r="A50" s="279"/>
      <c r="B50" s="280"/>
      <c r="C50" s="226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17"/>
      <c r="Q50" s="219"/>
      <c r="R50" s="223"/>
      <c r="S50" s="219"/>
      <c r="T50" s="223"/>
      <c r="U50" s="219"/>
      <c r="V50" s="223"/>
      <c r="W50" s="423"/>
      <c r="X50" s="217"/>
      <c r="Y50" s="219"/>
      <c r="Z50" s="223"/>
      <c r="AA50" s="424"/>
      <c r="AB50" s="219"/>
      <c r="AC50" s="223"/>
      <c r="AD50" s="424"/>
      <c r="AE50" s="423"/>
      <c r="AF50" s="217"/>
      <c r="AG50" s="219"/>
      <c r="AH50" s="223"/>
      <c r="AI50" s="219"/>
      <c r="AJ50" s="223"/>
      <c r="AK50" s="219"/>
      <c r="AL50" s="223"/>
      <c r="AM50" s="423"/>
      <c r="AN50" s="34"/>
      <c r="AO50" s="32"/>
      <c r="AP50" s="24"/>
      <c r="AQ50" s="32"/>
      <c r="AR50" s="32"/>
      <c r="AS50" s="32"/>
      <c r="AT50" s="29"/>
      <c r="AU50" s="32"/>
      <c r="AV50" s="24"/>
      <c r="AW50" s="32"/>
      <c r="AX50" s="32"/>
      <c r="AY50" s="32"/>
      <c r="AZ50" s="29"/>
      <c r="BA50" s="32"/>
      <c r="BB50" s="24"/>
      <c r="BC50" s="32"/>
      <c r="BD50" s="32"/>
      <c r="BE50" s="32"/>
      <c r="BF50" s="29"/>
      <c r="BG50" s="32"/>
      <c r="BH50" s="24"/>
      <c r="BI50" s="29"/>
      <c r="BJ50" s="32"/>
      <c r="BK50" s="50"/>
    </row>
    <row r="51" spans="1:63" ht="12.75">
      <c r="A51" s="279"/>
      <c r="B51" s="280"/>
      <c r="C51" s="226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9"/>
      <c r="P51" s="217"/>
      <c r="Q51" s="219"/>
      <c r="R51" s="223"/>
      <c r="S51" s="219"/>
      <c r="T51" s="223"/>
      <c r="U51" s="219"/>
      <c r="V51" s="223"/>
      <c r="W51" s="423"/>
      <c r="X51" s="217"/>
      <c r="Y51" s="219"/>
      <c r="Z51" s="223"/>
      <c r="AA51" s="424"/>
      <c r="AB51" s="219"/>
      <c r="AC51" s="223"/>
      <c r="AD51" s="424"/>
      <c r="AE51" s="423"/>
      <c r="AF51" s="217"/>
      <c r="AG51" s="219"/>
      <c r="AH51" s="223"/>
      <c r="AI51" s="219"/>
      <c r="AJ51" s="223"/>
      <c r="AK51" s="219"/>
      <c r="AL51" s="223"/>
      <c r="AM51" s="423"/>
      <c r="AN51" s="52"/>
      <c r="AO51" s="31"/>
      <c r="AP51" s="41"/>
      <c r="AQ51" s="31"/>
      <c r="AR51" s="31"/>
      <c r="AS51" s="31"/>
      <c r="AT51" s="42"/>
      <c r="AU51" s="31"/>
      <c r="AV51" s="41"/>
      <c r="AW51" s="31"/>
      <c r="AX51" s="31"/>
      <c r="AY51" s="31"/>
      <c r="AZ51" s="42"/>
      <c r="BA51" s="31"/>
      <c r="BB51" s="41"/>
      <c r="BC51" s="31"/>
      <c r="BD51" s="31"/>
      <c r="BE51" s="31"/>
      <c r="BF51" s="42"/>
      <c r="BG51" s="31"/>
      <c r="BH51" s="41"/>
      <c r="BI51" s="42"/>
      <c r="BJ51" s="31"/>
      <c r="BK51" s="54"/>
    </row>
    <row r="52" spans="1:63" ht="12.75">
      <c r="A52" s="279"/>
      <c r="B52" s="280"/>
      <c r="C52" s="226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217"/>
      <c r="Q52" s="219"/>
      <c r="R52" s="223"/>
      <c r="S52" s="219"/>
      <c r="T52" s="223"/>
      <c r="U52" s="219"/>
      <c r="V52" s="223"/>
      <c r="W52" s="423"/>
      <c r="X52" s="217"/>
      <c r="Y52" s="219"/>
      <c r="Z52" s="223"/>
      <c r="AA52" s="424"/>
      <c r="AB52" s="219"/>
      <c r="AC52" s="223"/>
      <c r="AD52" s="424"/>
      <c r="AE52" s="423"/>
      <c r="AF52" s="217"/>
      <c r="AG52" s="219"/>
      <c r="AH52" s="223"/>
      <c r="AI52" s="219"/>
      <c r="AJ52" s="223"/>
      <c r="AK52" s="219"/>
      <c r="AL52" s="223"/>
      <c r="AM52" s="423"/>
      <c r="AN52" s="34"/>
      <c r="AO52" s="32"/>
      <c r="AP52" s="24"/>
      <c r="AQ52" s="32"/>
      <c r="AR52" s="32"/>
      <c r="AS52" s="32"/>
      <c r="AT52" s="29"/>
      <c r="AU52" s="32"/>
      <c r="AV52" s="24"/>
      <c r="AW52" s="32"/>
      <c r="AX52" s="32"/>
      <c r="AY52" s="32"/>
      <c r="AZ52" s="29"/>
      <c r="BA52" s="32"/>
      <c r="BB52" s="24"/>
      <c r="BC52" s="32"/>
      <c r="BD52" s="32"/>
      <c r="BE52" s="32"/>
      <c r="BF52" s="29"/>
      <c r="BG52" s="32"/>
      <c r="BH52" s="24"/>
      <c r="BI52" s="29"/>
      <c r="BJ52" s="32"/>
      <c r="BK52" s="50"/>
    </row>
    <row r="53" spans="1:63" ht="12.75">
      <c r="A53" s="279"/>
      <c r="B53" s="280"/>
      <c r="C53" s="226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9"/>
      <c r="P53" s="217"/>
      <c r="Q53" s="219"/>
      <c r="R53" s="223"/>
      <c r="S53" s="219"/>
      <c r="T53" s="223"/>
      <c r="U53" s="219"/>
      <c r="V53" s="223"/>
      <c r="W53" s="423"/>
      <c r="X53" s="217"/>
      <c r="Y53" s="219"/>
      <c r="Z53" s="223"/>
      <c r="AA53" s="424"/>
      <c r="AB53" s="219"/>
      <c r="AC53" s="223"/>
      <c r="AD53" s="424"/>
      <c r="AE53" s="423"/>
      <c r="AF53" s="217"/>
      <c r="AG53" s="219"/>
      <c r="AH53" s="223"/>
      <c r="AI53" s="219"/>
      <c r="AJ53" s="223"/>
      <c r="AK53" s="219"/>
      <c r="AL53" s="223"/>
      <c r="AM53" s="423"/>
      <c r="AN53" s="52"/>
      <c r="AO53" s="31"/>
      <c r="AP53" s="41"/>
      <c r="AQ53" s="31"/>
      <c r="AR53" s="31"/>
      <c r="AS53" s="31"/>
      <c r="AT53" s="42"/>
      <c r="AU53" s="31"/>
      <c r="AV53" s="41"/>
      <c r="AW53" s="31"/>
      <c r="AX53" s="31"/>
      <c r="AY53" s="31"/>
      <c r="AZ53" s="42"/>
      <c r="BA53" s="31"/>
      <c r="BB53" s="41"/>
      <c r="BC53" s="31"/>
      <c r="BD53" s="31"/>
      <c r="BE53" s="31"/>
      <c r="BF53" s="42"/>
      <c r="BG53" s="31"/>
      <c r="BH53" s="41"/>
      <c r="BI53" s="42"/>
      <c r="BJ53" s="31"/>
      <c r="BK53" s="54"/>
    </row>
    <row r="54" spans="1:63" ht="12.75">
      <c r="A54" s="279"/>
      <c r="B54" s="280"/>
      <c r="C54" s="226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9"/>
      <c r="P54" s="217"/>
      <c r="Q54" s="219"/>
      <c r="R54" s="223"/>
      <c r="S54" s="219"/>
      <c r="T54" s="223"/>
      <c r="U54" s="219"/>
      <c r="V54" s="223"/>
      <c r="W54" s="423"/>
      <c r="X54" s="217"/>
      <c r="Y54" s="219"/>
      <c r="Z54" s="223"/>
      <c r="AA54" s="424"/>
      <c r="AB54" s="219"/>
      <c r="AC54" s="223"/>
      <c r="AD54" s="424"/>
      <c r="AE54" s="423"/>
      <c r="AF54" s="217"/>
      <c r="AG54" s="219"/>
      <c r="AH54" s="223"/>
      <c r="AI54" s="219"/>
      <c r="AJ54" s="223"/>
      <c r="AK54" s="219"/>
      <c r="AL54" s="223"/>
      <c r="AM54" s="423"/>
      <c r="AN54" s="34"/>
      <c r="AO54" s="32"/>
      <c r="AP54" s="24"/>
      <c r="AQ54" s="32"/>
      <c r="AR54" s="32"/>
      <c r="AS54" s="32"/>
      <c r="AT54" s="29"/>
      <c r="AU54" s="32"/>
      <c r="AV54" s="24"/>
      <c r="AW54" s="32"/>
      <c r="AX54" s="32"/>
      <c r="AY54" s="32"/>
      <c r="AZ54" s="29"/>
      <c r="BA54" s="32"/>
      <c r="BB54" s="24"/>
      <c r="BC54" s="32"/>
      <c r="BD54" s="32"/>
      <c r="BE54" s="32"/>
      <c r="BF54" s="29"/>
      <c r="BG54" s="32"/>
      <c r="BH54" s="24"/>
      <c r="BI54" s="29"/>
      <c r="BJ54" s="32"/>
      <c r="BK54" s="50"/>
    </row>
    <row r="55" spans="1:63" ht="12.75">
      <c r="A55" s="279"/>
      <c r="B55" s="280"/>
      <c r="C55" s="226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9"/>
      <c r="P55" s="217"/>
      <c r="Q55" s="219"/>
      <c r="R55" s="223"/>
      <c r="S55" s="219"/>
      <c r="T55" s="223"/>
      <c r="U55" s="219"/>
      <c r="V55" s="223"/>
      <c r="W55" s="423"/>
      <c r="X55" s="217"/>
      <c r="Y55" s="219"/>
      <c r="Z55" s="223"/>
      <c r="AA55" s="424"/>
      <c r="AB55" s="219"/>
      <c r="AC55" s="223"/>
      <c r="AD55" s="424"/>
      <c r="AE55" s="423"/>
      <c r="AF55" s="217"/>
      <c r="AG55" s="219"/>
      <c r="AH55" s="223"/>
      <c r="AI55" s="219"/>
      <c r="AJ55" s="223"/>
      <c r="AK55" s="219"/>
      <c r="AL55" s="223"/>
      <c r="AM55" s="423"/>
      <c r="AN55" s="52"/>
      <c r="AO55" s="31"/>
      <c r="AP55" s="41"/>
      <c r="AQ55" s="31"/>
      <c r="AR55" s="31"/>
      <c r="AS55" s="31"/>
      <c r="AT55" s="42"/>
      <c r="AU55" s="31"/>
      <c r="AV55" s="41"/>
      <c r="AW55" s="31"/>
      <c r="AX55" s="31"/>
      <c r="AY55" s="31"/>
      <c r="AZ55" s="42"/>
      <c r="BA55" s="31"/>
      <c r="BB55" s="41"/>
      <c r="BC55" s="31"/>
      <c r="BD55" s="31"/>
      <c r="BE55" s="31"/>
      <c r="BF55" s="42"/>
      <c r="BG55" s="31"/>
      <c r="BH55" s="41"/>
      <c r="BI55" s="42"/>
      <c r="BJ55" s="31"/>
      <c r="BK55" s="54"/>
    </row>
    <row r="56" spans="1:63" ht="12.75">
      <c r="A56" s="279"/>
      <c r="B56" s="280"/>
      <c r="C56" s="226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9"/>
      <c r="P56" s="217"/>
      <c r="Q56" s="219"/>
      <c r="R56" s="223"/>
      <c r="S56" s="219"/>
      <c r="T56" s="223"/>
      <c r="U56" s="219"/>
      <c r="V56" s="223"/>
      <c r="W56" s="423"/>
      <c r="X56" s="217"/>
      <c r="Y56" s="219"/>
      <c r="Z56" s="223"/>
      <c r="AA56" s="424"/>
      <c r="AB56" s="219"/>
      <c r="AC56" s="223"/>
      <c r="AD56" s="424"/>
      <c r="AE56" s="423"/>
      <c r="AF56" s="217"/>
      <c r="AG56" s="219"/>
      <c r="AH56" s="223"/>
      <c r="AI56" s="219"/>
      <c r="AJ56" s="223"/>
      <c r="AK56" s="219"/>
      <c r="AL56" s="223"/>
      <c r="AM56" s="423"/>
      <c r="AN56" s="34"/>
      <c r="AO56" s="32"/>
      <c r="AP56" s="24"/>
      <c r="AQ56" s="32"/>
      <c r="AR56" s="32"/>
      <c r="AS56" s="32"/>
      <c r="AT56" s="29"/>
      <c r="AU56" s="32"/>
      <c r="AV56" s="24"/>
      <c r="AW56" s="32"/>
      <c r="AX56" s="32"/>
      <c r="AY56" s="32"/>
      <c r="AZ56" s="29"/>
      <c r="BA56" s="32"/>
      <c r="BB56" s="24"/>
      <c r="BC56" s="32"/>
      <c r="BD56" s="32"/>
      <c r="BE56" s="32"/>
      <c r="BF56" s="29"/>
      <c r="BG56" s="32"/>
      <c r="BH56" s="24"/>
      <c r="BI56" s="29"/>
      <c r="BJ56" s="32"/>
      <c r="BK56" s="50"/>
    </row>
    <row r="57" spans="1:63" ht="12.75">
      <c r="A57" s="279"/>
      <c r="B57" s="280"/>
      <c r="C57" s="314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6"/>
      <c r="P57" s="317"/>
      <c r="Q57" s="313"/>
      <c r="R57" s="308"/>
      <c r="S57" s="310"/>
      <c r="T57" s="312"/>
      <c r="U57" s="313"/>
      <c r="V57" s="312"/>
      <c r="W57" s="350"/>
      <c r="X57" s="298"/>
      <c r="Y57" s="310"/>
      <c r="Z57" s="223"/>
      <c r="AA57" s="424"/>
      <c r="AB57" s="219"/>
      <c r="AC57" s="223"/>
      <c r="AD57" s="424"/>
      <c r="AE57" s="423"/>
      <c r="AF57" s="298"/>
      <c r="AG57" s="310"/>
      <c r="AH57" s="308"/>
      <c r="AI57" s="310"/>
      <c r="AJ57" s="308"/>
      <c r="AK57" s="310"/>
      <c r="AL57" s="223"/>
      <c r="AM57" s="423"/>
      <c r="AN57" s="76"/>
      <c r="AO57" s="60"/>
      <c r="AP57" s="64"/>
      <c r="AQ57" s="60"/>
      <c r="AR57" s="60"/>
      <c r="AS57" s="60"/>
      <c r="AT57" s="63"/>
      <c r="AU57" s="60"/>
      <c r="AV57" s="64"/>
      <c r="AW57" s="60"/>
      <c r="AX57" s="60"/>
      <c r="AY57" s="60"/>
      <c r="AZ57" s="63"/>
      <c r="BA57" s="60"/>
      <c r="BB57" s="64"/>
      <c r="BC57" s="60"/>
      <c r="BD57" s="60"/>
      <c r="BE57" s="60"/>
      <c r="BF57" s="63"/>
      <c r="BG57" s="60"/>
      <c r="BH57" s="64"/>
      <c r="BI57" s="63"/>
      <c r="BJ57" s="60"/>
      <c r="BK57" s="77"/>
    </row>
    <row r="58" spans="1:63" ht="12.75">
      <c r="A58" s="279"/>
      <c r="B58" s="280"/>
      <c r="C58" s="314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6"/>
      <c r="P58" s="317"/>
      <c r="Q58" s="313"/>
      <c r="R58" s="308"/>
      <c r="S58" s="310"/>
      <c r="T58" s="312"/>
      <c r="U58" s="313"/>
      <c r="V58" s="312"/>
      <c r="W58" s="350"/>
      <c r="X58" s="298"/>
      <c r="Y58" s="310"/>
      <c r="Z58" s="223"/>
      <c r="AA58" s="424"/>
      <c r="AB58" s="219"/>
      <c r="AC58" s="223"/>
      <c r="AD58" s="424"/>
      <c r="AE58" s="423"/>
      <c r="AF58" s="298"/>
      <c r="AG58" s="310"/>
      <c r="AH58" s="308"/>
      <c r="AI58" s="310"/>
      <c r="AJ58" s="308"/>
      <c r="AK58" s="310"/>
      <c r="AL58" s="223"/>
      <c r="AM58" s="423"/>
      <c r="AN58" s="36"/>
      <c r="AO58" s="27"/>
      <c r="AP58" s="25"/>
      <c r="AQ58" s="27"/>
      <c r="AR58" s="27"/>
      <c r="AS58" s="27"/>
      <c r="AT58" s="26"/>
      <c r="AU58" s="27"/>
      <c r="AV58" s="25"/>
      <c r="AW58" s="27"/>
      <c r="AX58" s="27"/>
      <c r="AY58" s="27"/>
      <c r="AZ58" s="26"/>
      <c r="BA58" s="27"/>
      <c r="BB58" s="25"/>
      <c r="BC58" s="27"/>
      <c r="BD58" s="27"/>
      <c r="BE58" s="27"/>
      <c r="BF58" s="26"/>
      <c r="BG58" s="27"/>
      <c r="BH58" s="25"/>
      <c r="BI58" s="26"/>
      <c r="BJ58" s="27"/>
      <c r="BK58" s="28"/>
    </row>
    <row r="59" spans="1:63" ht="12.75" customHeight="1">
      <c r="A59" s="277"/>
      <c r="B59" s="278"/>
      <c r="C59" s="266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8"/>
      <c r="P59" s="277"/>
      <c r="Q59" s="278"/>
      <c r="R59" s="282"/>
      <c r="S59" s="278"/>
      <c r="T59" s="282"/>
      <c r="U59" s="278"/>
      <c r="V59" s="282"/>
      <c r="W59" s="480"/>
      <c r="X59" s="277"/>
      <c r="Y59" s="278"/>
      <c r="Z59" s="282"/>
      <c r="AA59" s="283"/>
      <c r="AB59" s="278"/>
      <c r="AC59" s="399"/>
      <c r="AD59" s="400"/>
      <c r="AE59" s="625"/>
      <c r="AF59" s="277"/>
      <c r="AG59" s="278"/>
      <c r="AH59" s="282"/>
      <c r="AI59" s="278"/>
      <c r="AJ59" s="282"/>
      <c r="AK59" s="278"/>
      <c r="AL59" s="282"/>
      <c r="AM59" s="480"/>
      <c r="AN59" s="615"/>
      <c r="AO59" s="257"/>
      <c r="AP59" s="401"/>
      <c r="AQ59" s="242"/>
      <c r="AR59" s="257"/>
      <c r="AS59" s="401"/>
      <c r="AT59" s="242"/>
      <c r="AU59" s="257"/>
      <c r="AV59" s="401"/>
      <c r="AW59" s="242"/>
      <c r="AX59" s="257"/>
      <c r="AY59" s="401"/>
      <c r="AZ59" s="242"/>
      <c r="BA59" s="257"/>
      <c r="BB59" s="401"/>
      <c r="BC59" s="242"/>
      <c r="BD59" s="257"/>
      <c r="BE59" s="401"/>
      <c r="BF59" s="242"/>
      <c r="BG59" s="257"/>
      <c r="BH59" s="401"/>
      <c r="BI59" s="242"/>
      <c r="BJ59" s="257"/>
      <c r="BK59" s="614"/>
    </row>
    <row r="60" spans="1:63" ht="12.75" customHeight="1">
      <c r="A60" s="279"/>
      <c r="B60" s="280"/>
      <c r="C60" s="226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9"/>
      <c r="P60" s="217"/>
      <c r="Q60" s="219"/>
      <c r="R60" s="223"/>
      <c r="S60" s="219"/>
      <c r="T60" s="223"/>
      <c r="U60" s="219"/>
      <c r="V60" s="223"/>
      <c r="W60" s="423"/>
      <c r="X60" s="217"/>
      <c r="Y60" s="219"/>
      <c r="Z60" s="223"/>
      <c r="AA60" s="424"/>
      <c r="AB60" s="219"/>
      <c r="AC60" s="308"/>
      <c r="AD60" s="309"/>
      <c r="AE60" s="626"/>
      <c r="AF60" s="217"/>
      <c r="AG60" s="219"/>
      <c r="AH60" s="223"/>
      <c r="AI60" s="219"/>
      <c r="AJ60" s="223"/>
      <c r="AK60" s="219"/>
      <c r="AL60" s="223"/>
      <c r="AM60" s="423"/>
      <c r="AN60" s="34"/>
      <c r="AO60" s="32"/>
      <c r="AP60" s="24"/>
      <c r="AQ60" s="29"/>
      <c r="AR60" s="32"/>
      <c r="AS60" s="24"/>
      <c r="AT60" s="32"/>
      <c r="AU60" s="32"/>
      <c r="AV60" s="32"/>
      <c r="AW60" s="29"/>
      <c r="AX60" s="32"/>
      <c r="AY60" s="24"/>
      <c r="AZ60" s="32"/>
      <c r="BA60" s="32"/>
      <c r="BB60" s="32"/>
      <c r="BC60" s="29"/>
      <c r="BD60" s="32"/>
      <c r="BE60" s="24"/>
      <c r="BF60" s="32"/>
      <c r="BG60" s="32"/>
      <c r="BH60" s="32"/>
      <c r="BI60" s="29"/>
      <c r="BJ60" s="32"/>
      <c r="BK60" s="50"/>
    </row>
    <row r="61" spans="1:63" ht="12.75" customHeight="1">
      <c r="A61" s="279"/>
      <c r="B61" s="280"/>
      <c r="C61" s="226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9"/>
      <c r="P61" s="217"/>
      <c r="Q61" s="219"/>
      <c r="R61" s="223"/>
      <c r="S61" s="219"/>
      <c r="T61" s="223"/>
      <c r="U61" s="219"/>
      <c r="V61" s="223"/>
      <c r="W61" s="423"/>
      <c r="X61" s="217"/>
      <c r="Y61" s="219"/>
      <c r="Z61" s="223"/>
      <c r="AA61" s="424"/>
      <c r="AB61" s="219"/>
      <c r="AC61" s="308"/>
      <c r="AD61" s="309"/>
      <c r="AE61" s="626"/>
      <c r="AF61" s="217"/>
      <c r="AG61" s="219"/>
      <c r="AH61" s="223"/>
      <c r="AI61" s="219"/>
      <c r="AJ61" s="223"/>
      <c r="AK61" s="219"/>
      <c r="AL61" s="223"/>
      <c r="AM61" s="423"/>
      <c r="AN61" s="52"/>
      <c r="AO61" s="31"/>
      <c r="AP61" s="41"/>
      <c r="AQ61" s="42"/>
      <c r="AR61" s="31"/>
      <c r="AS61" s="41"/>
      <c r="AT61" s="31"/>
      <c r="AU61" s="31"/>
      <c r="AV61" s="31"/>
      <c r="AW61" s="42"/>
      <c r="AX61" s="31"/>
      <c r="AY61" s="41"/>
      <c r="AZ61" s="31"/>
      <c r="BA61" s="31"/>
      <c r="BB61" s="31"/>
      <c r="BC61" s="42"/>
      <c r="BD61" s="31"/>
      <c r="BE61" s="41"/>
      <c r="BF61" s="31"/>
      <c r="BG61" s="31"/>
      <c r="BH61" s="31"/>
      <c r="BI61" s="42"/>
      <c r="BJ61" s="31"/>
      <c r="BK61" s="54"/>
    </row>
    <row r="62" spans="1:63" ht="12.75" customHeight="1">
      <c r="A62" s="279"/>
      <c r="B62" s="280"/>
      <c r="C62" s="226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9"/>
      <c r="P62" s="217"/>
      <c r="Q62" s="219"/>
      <c r="R62" s="223"/>
      <c r="S62" s="219"/>
      <c r="T62" s="223"/>
      <c r="U62" s="219"/>
      <c r="V62" s="223"/>
      <c r="W62" s="423"/>
      <c r="X62" s="217"/>
      <c r="Y62" s="219"/>
      <c r="Z62" s="223"/>
      <c r="AA62" s="424"/>
      <c r="AB62" s="219"/>
      <c r="AC62" s="308"/>
      <c r="AD62" s="309"/>
      <c r="AE62" s="626"/>
      <c r="AF62" s="217"/>
      <c r="AG62" s="219"/>
      <c r="AH62" s="223"/>
      <c r="AI62" s="219"/>
      <c r="AJ62" s="223"/>
      <c r="AK62" s="219"/>
      <c r="AL62" s="223"/>
      <c r="AM62" s="423"/>
      <c r="AN62" s="34"/>
      <c r="AO62" s="32"/>
      <c r="AP62" s="24"/>
      <c r="AQ62" s="29"/>
      <c r="AR62" s="32"/>
      <c r="AS62" s="24"/>
      <c r="AT62" s="35"/>
      <c r="AU62" s="35"/>
      <c r="AV62" s="35"/>
      <c r="AW62" s="184"/>
      <c r="AX62" s="185"/>
      <c r="AY62" s="186"/>
      <c r="AZ62" s="29"/>
      <c r="BA62" s="32"/>
      <c r="BB62" s="24"/>
      <c r="BC62" s="29"/>
      <c r="BD62" s="32"/>
      <c r="BE62" s="24"/>
      <c r="BF62" s="32"/>
      <c r="BG62" s="32"/>
      <c r="BH62" s="32"/>
      <c r="BI62" s="29"/>
      <c r="BJ62" s="32"/>
      <c r="BK62" s="50"/>
    </row>
    <row r="63" spans="1:63" ht="12.75">
      <c r="A63" s="217"/>
      <c r="B63" s="219"/>
      <c r="C63" s="226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9"/>
      <c r="P63" s="217"/>
      <c r="Q63" s="219"/>
      <c r="R63" s="223"/>
      <c r="S63" s="219"/>
      <c r="T63" s="223"/>
      <c r="U63" s="219"/>
      <c r="V63" s="223"/>
      <c r="W63" s="423"/>
      <c r="X63" s="217"/>
      <c r="Y63" s="219"/>
      <c r="Z63" s="223"/>
      <c r="AA63" s="424"/>
      <c r="AB63" s="219"/>
      <c r="AC63" s="308"/>
      <c r="AD63" s="309"/>
      <c r="AE63" s="626"/>
      <c r="AF63" s="217"/>
      <c r="AG63" s="219"/>
      <c r="AH63" s="223"/>
      <c r="AI63" s="219"/>
      <c r="AJ63" s="223"/>
      <c r="AK63" s="219"/>
      <c r="AL63" s="223"/>
      <c r="AM63" s="423"/>
      <c r="AN63" s="52"/>
      <c r="AO63" s="31"/>
      <c r="AP63" s="41"/>
      <c r="AQ63" s="42"/>
      <c r="AR63" s="31"/>
      <c r="AS63" s="41"/>
      <c r="AT63" s="31"/>
      <c r="AU63" s="31"/>
      <c r="AV63" s="31"/>
      <c r="AW63" s="42"/>
      <c r="AX63" s="31"/>
      <c r="AY63" s="41"/>
      <c r="AZ63" s="31"/>
      <c r="BA63" s="31"/>
      <c r="BB63" s="31"/>
      <c r="BC63" s="42"/>
      <c r="BD63" s="31"/>
      <c r="BE63" s="41"/>
      <c r="BF63" s="31"/>
      <c r="BG63" s="31"/>
      <c r="BH63" s="31"/>
      <c r="BI63" s="42"/>
      <c r="BJ63" s="31"/>
      <c r="BK63" s="54"/>
    </row>
    <row r="64" spans="1:63" ht="12.75">
      <c r="A64" s="217"/>
      <c r="B64" s="219"/>
      <c r="C64" s="226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9"/>
      <c r="P64" s="217"/>
      <c r="Q64" s="219"/>
      <c r="R64" s="223"/>
      <c r="S64" s="219"/>
      <c r="T64" s="223"/>
      <c r="U64" s="219"/>
      <c r="V64" s="223"/>
      <c r="W64" s="423"/>
      <c r="X64" s="217"/>
      <c r="Y64" s="219"/>
      <c r="Z64" s="223"/>
      <c r="AA64" s="424"/>
      <c r="AB64" s="219"/>
      <c r="AC64" s="308"/>
      <c r="AD64" s="309"/>
      <c r="AE64" s="626"/>
      <c r="AF64" s="217"/>
      <c r="AG64" s="219"/>
      <c r="AH64" s="223"/>
      <c r="AI64" s="219"/>
      <c r="AJ64" s="223"/>
      <c r="AK64" s="219"/>
      <c r="AL64" s="223"/>
      <c r="AM64" s="423"/>
      <c r="AN64" s="34"/>
      <c r="AO64" s="32"/>
      <c r="AP64" s="24"/>
      <c r="AQ64" s="29"/>
      <c r="AR64" s="32"/>
      <c r="AS64" s="24"/>
      <c r="AT64" s="32"/>
      <c r="AU64" s="32"/>
      <c r="AV64" s="32"/>
      <c r="AW64" s="29"/>
      <c r="AX64" s="32"/>
      <c r="AY64" s="24"/>
      <c r="AZ64" s="32"/>
      <c r="BA64" s="32"/>
      <c r="BB64" s="32"/>
      <c r="BC64" s="29"/>
      <c r="BD64" s="32"/>
      <c r="BE64" s="24"/>
      <c r="BF64" s="32"/>
      <c r="BG64" s="32"/>
      <c r="BH64" s="32"/>
      <c r="BI64" s="29"/>
      <c r="BJ64" s="32"/>
      <c r="BK64" s="50"/>
    </row>
    <row r="65" spans="1:63" ht="12.75">
      <c r="A65" s="217"/>
      <c r="B65" s="219"/>
      <c r="C65" s="226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9"/>
      <c r="P65" s="217"/>
      <c r="Q65" s="219"/>
      <c r="R65" s="223"/>
      <c r="S65" s="219"/>
      <c r="T65" s="223"/>
      <c r="U65" s="219"/>
      <c r="V65" s="223"/>
      <c r="W65" s="423"/>
      <c r="X65" s="217"/>
      <c r="Y65" s="219"/>
      <c r="Z65" s="223"/>
      <c r="AA65" s="424"/>
      <c r="AB65" s="219"/>
      <c r="AC65" s="308"/>
      <c r="AD65" s="309"/>
      <c r="AE65" s="626"/>
      <c r="AF65" s="217"/>
      <c r="AG65" s="219"/>
      <c r="AH65" s="223"/>
      <c r="AI65" s="219"/>
      <c r="AJ65" s="223"/>
      <c r="AK65" s="219"/>
      <c r="AL65" s="223"/>
      <c r="AM65" s="423"/>
      <c r="AN65" s="52"/>
      <c r="AO65" s="31"/>
      <c r="AP65" s="41"/>
      <c r="AQ65" s="42"/>
      <c r="AR65" s="31"/>
      <c r="AS65" s="41"/>
      <c r="AT65" s="31"/>
      <c r="AU65" s="31"/>
      <c r="AV65" s="31"/>
      <c r="AW65" s="42"/>
      <c r="AX65" s="31"/>
      <c r="AY65" s="41"/>
      <c r="AZ65" s="31"/>
      <c r="BA65" s="31"/>
      <c r="BB65" s="31"/>
      <c r="BC65" s="42"/>
      <c r="BD65" s="31"/>
      <c r="BE65" s="41"/>
      <c r="BF65" s="31"/>
      <c r="BG65" s="31"/>
      <c r="BH65" s="31"/>
      <c r="BI65" s="42"/>
      <c r="BJ65" s="31"/>
      <c r="BK65" s="54"/>
    </row>
    <row r="66" spans="1:63" ht="12.75">
      <c r="A66" s="217"/>
      <c r="B66" s="219"/>
      <c r="C66" s="226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9"/>
      <c r="P66" s="217"/>
      <c r="Q66" s="219"/>
      <c r="R66" s="223"/>
      <c r="S66" s="219"/>
      <c r="T66" s="223"/>
      <c r="U66" s="219"/>
      <c r="V66" s="223"/>
      <c r="W66" s="423"/>
      <c r="X66" s="217"/>
      <c r="Y66" s="219"/>
      <c r="Z66" s="223"/>
      <c r="AA66" s="424"/>
      <c r="AB66" s="219"/>
      <c r="AC66" s="308"/>
      <c r="AD66" s="309"/>
      <c r="AE66" s="626"/>
      <c r="AF66" s="217"/>
      <c r="AG66" s="219"/>
      <c r="AH66" s="223"/>
      <c r="AI66" s="219"/>
      <c r="AJ66" s="223"/>
      <c r="AK66" s="219"/>
      <c r="AL66" s="223"/>
      <c r="AM66" s="423"/>
      <c r="AN66" s="34"/>
      <c r="AO66" s="32"/>
      <c r="AP66" s="24"/>
      <c r="AQ66" s="29"/>
      <c r="AR66" s="32"/>
      <c r="AS66" s="24"/>
      <c r="AT66" s="32"/>
      <c r="AU66" s="32"/>
      <c r="AV66" s="32"/>
      <c r="AW66" s="29"/>
      <c r="AX66" s="32"/>
      <c r="AY66" s="24"/>
      <c r="AZ66" s="32"/>
      <c r="BA66" s="32"/>
      <c r="BB66" s="32"/>
      <c r="BC66" s="29"/>
      <c r="BD66" s="32"/>
      <c r="BE66" s="24"/>
      <c r="BF66" s="32"/>
      <c r="BG66" s="32"/>
      <c r="BH66" s="32"/>
      <c r="BI66" s="29"/>
      <c r="BJ66" s="32"/>
      <c r="BK66" s="50"/>
    </row>
    <row r="67" spans="1:63" ht="12.75" customHeight="1">
      <c r="A67" s="212"/>
      <c r="B67" s="206"/>
      <c r="C67" s="204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195"/>
      <c r="P67" s="213"/>
      <c r="Q67" s="214"/>
      <c r="R67" s="215"/>
      <c r="S67" s="214"/>
      <c r="T67" s="215"/>
      <c r="U67" s="214"/>
      <c r="V67" s="215"/>
      <c r="W67" s="201"/>
      <c r="X67" s="627"/>
      <c r="Y67" s="628"/>
      <c r="Z67" s="629"/>
      <c r="AA67" s="630"/>
      <c r="AB67" s="631"/>
      <c r="AC67" s="215"/>
      <c r="AD67" s="241"/>
      <c r="AE67" s="201"/>
      <c r="AF67" s="213"/>
      <c r="AG67" s="214"/>
      <c r="AH67" s="215"/>
      <c r="AI67" s="214"/>
      <c r="AJ67" s="215"/>
      <c r="AK67" s="214"/>
      <c r="AL67" s="215"/>
      <c r="AM67" s="201"/>
      <c r="AN67" s="612"/>
      <c r="AO67" s="440"/>
      <c r="AP67" s="441"/>
      <c r="AQ67" s="439"/>
      <c r="AR67" s="440"/>
      <c r="AS67" s="441"/>
      <c r="AT67" s="439"/>
      <c r="AU67" s="440"/>
      <c r="AV67" s="441"/>
      <c r="AW67" s="439"/>
      <c r="AX67" s="440"/>
      <c r="AY67" s="441"/>
      <c r="AZ67" s="439"/>
      <c r="BA67" s="440"/>
      <c r="BB67" s="441"/>
      <c r="BC67" s="439"/>
      <c r="BD67" s="440"/>
      <c r="BE67" s="441"/>
      <c r="BF67" s="439"/>
      <c r="BG67" s="440"/>
      <c r="BH67" s="441"/>
      <c r="BI67" s="439"/>
      <c r="BJ67" s="440"/>
      <c r="BK67" s="613"/>
    </row>
    <row r="68" spans="1:63" ht="12.75" customHeight="1">
      <c r="A68" s="277"/>
      <c r="B68" s="278"/>
      <c r="C68" s="266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8"/>
      <c r="P68" s="277"/>
      <c r="Q68" s="278"/>
      <c r="R68" s="282"/>
      <c r="S68" s="278"/>
      <c r="T68" s="282"/>
      <c r="U68" s="278"/>
      <c r="V68" s="282"/>
      <c r="W68" s="480"/>
      <c r="X68" s="397"/>
      <c r="Y68" s="622"/>
      <c r="Z68" s="399"/>
      <c r="AA68" s="400"/>
      <c r="AB68" s="398"/>
      <c r="AC68" s="282"/>
      <c r="AD68" s="283"/>
      <c r="AE68" s="480"/>
      <c r="AF68" s="277"/>
      <c r="AG68" s="278"/>
      <c r="AH68" s="282"/>
      <c r="AI68" s="278"/>
      <c r="AJ68" s="282"/>
      <c r="AK68" s="278"/>
      <c r="AL68" s="282"/>
      <c r="AM68" s="480"/>
      <c r="AN68" s="615"/>
      <c r="AO68" s="257"/>
      <c r="AP68" s="401"/>
      <c r="AQ68" s="242"/>
      <c r="AR68" s="257"/>
      <c r="AS68" s="401"/>
      <c r="AT68" s="242"/>
      <c r="AU68" s="257"/>
      <c r="AV68" s="401"/>
      <c r="AW68" s="242"/>
      <c r="AX68" s="257"/>
      <c r="AY68" s="401"/>
      <c r="AZ68" s="242"/>
      <c r="BA68" s="257"/>
      <c r="BB68" s="401"/>
      <c r="BC68" s="242"/>
      <c r="BD68" s="257"/>
      <c r="BE68" s="401"/>
      <c r="BF68" s="242"/>
      <c r="BG68" s="257"/>
      <c r="BH68" s="401"/>
      <c r="BI68" s="242"/>
      <c r="BJ68" s="257"/>
      <c r="BK68" s="614"/>
    </row>
    <row r="69" spans="1:63" ht="12.75" customHeight="1">
      <c r="A69" s="279"/>
      <c r="B69" s="280"/>
      <c r="C69" s="291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3"/>
      <c r="P69" s="413"/>
      <c r="Q69" s="632"/>
      <c r="R69" s="223"/>
      <c r="S69" s="219"/>
      <c r="T69" s="223"/>
      <c r="U69" s="219"/>
      <c r="V69" s="223"/>
      <c r="W69" s="423"/>
      <c r="X69" s="633"/>
      <c r="Y69" s="634"/>
      <c r="Z69" s="308"/>
      <c r="AA69" s="309"/>
      <c r="AB69" s="310"/>
      <c r="AC69" s="223"/>
      <c r="AD69" s="424"/>
      <c r="AE69" s="423"/>
      <c r="AF69" s="217"/>
      <c r="AG69" s="219"/>
      <c r="AH69" s="223"/>
      <c r="AI69" s="219"/>
      <c r="AJ69" s="223"/>
      <c r="AK69" s="219"/>
      <c r="AL69" s="223"/>
      <c r="AM69" s="423"/>
      <c r="AN69" s="34"/>
      <c r="AO69" s="32"/>
      <c r="AP69" s="24"/>
      <c r="AQ69" s="32"/>
      <c r="AR69" s="32"/>
      <c r="AS69" s="32"/>
      <c r="AT69" s="29"/>
      <c r="AU69" s="32"/>
      <c r="AV69" s="24"/>
      <c r="AW69" s="29"/>
      <c r="AX69" s="32"/>
      <c r="AY69" s="24"/>
      <c r="AZ69" s="29"/>
      <c r="BA69" s="32"/>
      <c r="BB69" s="24"/>
      <c r="BC69" s="29"/>
      <c r="BD69" s="32"/>
      <c r="BE69" s="24"/>
      <c r="BF69" s="29"/>
      <c r="BG69" s="32"/>
      <c r="BH69" s="24"/>
      <c r="BI69" s="29"/>
      <c r="BJ69" s="32"/>
      <c r="BK69" s="50"/>
    </row>
    <row r="70" spans="1:63" ht="12.75" customHeight="1">
      <c r="A70" s="279"/>
      <c r="B70" s="280"/>
      <c r="C70" s="291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3"/>
      <c r="P70" s="635"/>
      <c r="Q70" s="636"/>
      <c r="R70" s="223"/>
      <c r="S70" s="219"/>
      <c r="T70" s="223"/>
      <c r="U70" s="219"/>
      <c r="V70" s="223"/>
      <c r="W70" s="423"/>
      <c r="X70" s="298"/>
      <c r="Y70" s="310"/>
      <c r="Z70" s="308"/>
      <c r="AA70" s="309"/>
      <c r="AB70" s="310"/>
      <c r="AC70" s="223"/>
      <c r="AD70" s="424"/>
      <c r="AE70" s="423"/>
      <c r="AF70" s="217"/>
      <c r="AG70" s="219"/>
      <c r="AH70" s="223"/>
      <c r="AI70" s="219"/>
      <c r="AJ70" s="223"/>
      <c r="AK70" s="219"/>
      <c r="AL70" s="223"/>
      <c r="AM70" s="423"/>
      <c r="AN70" s="52"/>
      <c r="AO70" s="31"/>
      <c r="AP70" s="41"/>
      <c r="AQ70" s="31"/>
      <c r="AR70" s="31"/>
      <c r="AS70" s="31"/>
      <c r="AT70" s="29"/>
      <c r="AU70" s="32"/>
      <c r="AV70" s="24"/>
      <c r="AW70" s="29"/>
      <c r="AX70" s="32"/>
      <c r="AY70" s="24"/>
      <c r="AZ70" s="29"/>
      <c r="BA70" s="32"/>
      <c r="BB70" s="24"/>
      <c r="BC70" s="29"/>
      <c r="BD70" s="32"/>
      <c r="BE70" s="24"/>
      <c r="BF70" s="31"/>
      <c r="BG70" s="31"/>
      <c r="BH70" s="31"/>
      <c r="BI70" s="29"/>
      <c r="BJ70" s="32"/>
      <c r="BK70" s="50"/>
    </row>
    <row r="71" spans="1:63" ht="12.75">
      <c r="A71" s="279"/>
      <c r="B71" s="280"/>
      <c r="C71" s="288"/>
      <c r="D71" s="616"/>
      <c r="E71" s="616"/>
      <c r="F71" s="616"/>
      <c r="G71" s="616"/>
      <c r="H71" s="616"/>
      <c r="I71" s="616"/>
      <c r="J71" s="616"/>
      <c r="K71" s="616"/>
      <c r="L71" s="616"/>
      <c r="M71" s="616"/>
      <c r="N71" s="616"/>
      <c r="O71" s="617"/>
      <c r="P71" s="413"/>
      <c r="Q71" s="632"/>
      <c r="R71" s="223"/>
      <c r="S71" s="219"/>
      <c r="T71" s="223"/>
      <c r="U71" s="219"/>
      <c r="V71" s="223"/>
      <c r="W71" s="423"/>
      <c r="X71" s="298"/>
      <c r="Y71" s="310"/>
      <c r="Z71" s="308"/>
      <c r="AA71" s="309"/>
      <c r="AB71" s="310"/>
      <c r="AC71" s="223"/>
      <c r="AD71" s="424"/>
      <c r="AE71" s="423"/>
      <c r="AF71" s="217"/>
      <c r="AG71" s="219"/>
      <c r="AH71" s="223"/>
      <c r="AI71" s="219"/>
      <c r="AJ71" s="223"/>
      <c r="AK71" s="219"/>
      <c r="AL71" s="223"/>
      <c r="AM71" s="423"/>
      <c r="AN71" s="34"/>
      <c r="AO71" s="32"/>
      <c r="AP71" s="24"/>
      <c r="AQ71" s="32"/>
      <c r="AR71" s="32"/>
      <c r="AS71" s="24"/>
      <c r="AT71" s="29"/>
      <c r="AU71" s="32"/>
      <c r="AV71" s="24"/>
      <c r="AW71" s="29"/>
      <c r="AX71" s="32"/>
      <c r="AY71" s="24"/>
      <c r="AZ71" s="29"/>
      <c r="BA71" s="32"/>
      <c r="BB71" s="24"/>
      <c r="BC71" s="29"/>
      <c r="BD71" s="32"/>
      <c r="BE71" s="24"/>
      <c r="BF71" s="29"/>
      <c r="BG71" s="32"/>
      <c r="BH71" s="24"/>
      <c r="BI71" s="29"/>
      <c r="BJ71" s="32"/>
      <c r="BK71" s="50"/>
    </row>
    <row r="72" spans="1:63" ht="12.75">
      <c r="A72" s="279"/>
      <c r="B72" s="280"/>
      <c r="C72" s="288"/>
      <c r="D72" s="616"/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7"/>
      <c r="P72" s="217"/>
      <c r="Q72" s="219"/>
      <c r="R72" s="223"/>
      <c r="S72" s="219"/>
      <c r="T72" s="223"/>
      <c r="U72" s="219"/>
      <c r="V72" s="223"/>
      <c r="W72" s="423"/>
      <c r="X72" s="298"/>
      <c r="Y72" s="310"/>
      <c r="Z72" s="308"/>
      <c r="AA72" s="309"/>
      <c r="AB72" s="310"/>
      <c r="AC72" s="223"/>
      <c r="AD72" s="424"/>
      <c r="AE72" s="423"/>
      <c r="AF72" s="217"/>
      <c r="AG72" s="219"/>
      <c r="AH72" s="223"/>
      <c r="AI72" s="219"/>
      <c r="AJ72" s="223"/>
      <c r="AK72" s="219"/>
      <c r="AL72" s="223"/>
      <c r="AM72" s="423"/>
      <c r="AN72" s="34"/>
      <c r="AO72" s="32"/>
      <c r="AP72" s="24"/>
      <c r="AQ72" s="29"/>
      <c r="AR72" s="32"/>
      <c r="AS72" s="24"/>
      <c r="AT72" s="29"/>
      <c r="AU72" s="32"/>
      <c r="AV72" s="24"/>
      <c r="AW72" s="29"/>
      <c r="AX72" s="32"/>
      <c r="AY72" s="24"/>
      <c r="AZ72" s="29"/>
      <c r="BA72" s="32"/>
      <c r="BB72" s="24"/>
      <c r="BC72" s="29"/>
      <c r="BD72" s="32"/>
      <c r="BE72" s="24"/>
      <c r="BF72" s="29"/>
      <c r="BG72" s="32"/>
      <c r="BH72" s="24"/>
      <c r="BI72" s="29"/>
      <c r="BJ72" s="32"/>
      <c r="BK72" s="50"/>
    </row>
    <row r="73" spans="1:63" ht="12.75">
      <c r="A73" s="279"/>
      <c r="B73" s="280"/>
      <c r="C73" s="288"/>
      <c r="D73" s="616"/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7"/>
      <c r="P73" s="217"/>
      <c r="Q73" s="219"/>
      <c r="R73" s="223"/>
      <c r="S73" s="219"/>
      <c r="T73" s="223"/>
      <c r="U73" s="219"/>
      <c r="V73" s="223"/>
      <c r="W73" s="423"/>
      <c r="X73" s="298"/>
      <c r="Y73" s="310"/>
      <c r="Z73" s="308"/>
      <c r="AA73" s="309"/>
      <c r="AB73" s="310"/>
      <c r="AC73" s="223"/>
      <c r="AD73" s="424"/>
      <c r="AE73" s="423"/>
      <c r="AF73" s="217"/>
      <c r="AG73" s="219"/>
      <c r="AH73" s="223"/>
      <c r="AI73" s="219"/>
      <c r="AJ73" s="223"/>
      <c r="AK73" s="219"/>
      <c r="AL73" s="223"/>
      <c r="AM73" s="423"/>
      <c r="AN73" s="52"/>
      <c r="AO73" s="31"/>
      <c r="AP73" s="41"/>
      <c r="AQ73" s="31"/>
      <c r="AR73" s="31"/>
      <c r="AS73" s="31"/>
      <c r="AT73" s="29"/>
      <c r="AU73" s="32"/>
      <c r="AV73" s="24"/>
      <c r="AW73" s="29"/>
      <c r="AX73" s="32"/>
      <c r="AY73" s="24"/>
      <c r="AZ73" s="29"/>
      <c r="BA73" s="32"/>
      <c r="BB73" s="24"/>
      <c r="BC73" s="29"/>
      <c r="BD73" s="32"/>
      <c r="BE73" s="24"/>
      <c r="BF73" s="31"/>
      <c r="BG73" s="31"/>
      <c r="BH73" s="31"/>
      <c r="BI73" s="29"/>
      <c r="BJ73" s="32"/>
      <c r="BK73" s="50"/>
    </row>
    <row r="74" spans="1:63" ht="12.75" customHeight="1">
      <c r="A74" s="279"/>
      <c r="B74" s="280"/>
      <c r="C74" s="288"/>
      <c r="D74" s="616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7"/>
      <c r="P74" s="217"/>
      <c r="Q74" s="219"/>
      <c r="R74" s="223"/>
      <c r="S74" s="219"/>
      <c r="T74" s="223"/>
      <c r="U74" s="219"/>
      <c r="V74" s="223"/>
      <c r="W74" s="423"/>
      <c r="X74" s="298"/>
      <c r="Y74" s="310"/>
      <c r="Z74" s="308"/>
      <c r="AA74" s="309"/>
      <c r="AB74" s="310"/>
      <c r="AC74" s="223"/>
      <c r="AD74" s="424"/>
      <c r="AE74" s="423"/>
      <c r="AF74" s="217"/>
      <c r="AG74" s="219"/>
      <c r="AH74" s="223"/>
      <c r="AI74" s="219"/>
      <c r="AJ74" s="223"/>
      <c r="AK74" s="219"/>
      <c r="AL74" s="223"/>
      <c r="AM74" s="423"/>
      <c r="AN74" s="34"/>
      <c r="AO74" s="32"/>
      <c r="AP74" s="24"/>
      <c r="AQ74" s="32"/>
      <c r="AR74" s="32"/>
      <c r="AS74" s="32"/>
      <c r="AT74" s="29"/>
      <c r="AU74" s="32"/>
      <c r="AV74" s="24"/>
      <c r="AW74" s="29"/>
      <c r="AX74" s="32"/>
      <c r="AY74" s="24"/>
      <c r="AZ74" s="29"/>
      <c r="BA74" s="32"/>
      <c r="BB74" s="24"/>
      <c r="BC74" s="29"/>
      <c r="BD74" s="32"/>
      <c r="BE74" s="24"/>
      <c r="BF74" s="29"/>
      <c r="BG74" s="32"/>
      <c r="BH74" s="24"/>
      <c r="BI74" s="29"/>
      <c r="BJ74" s="32"/>
      <c r="BK74" s="50"/>
    </row>
    <row r="75" spans="1:63" ht="12.75" customHeight="1">
      <c r="A75" s="277"/>
      <c r="B75" s="278"/>
      <c r="C75" s="266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8"/>
      <c r="P75" s="277"/>
      <c r="Q75" s="278"/>
      <c r="R75" s="282"/>
      <c r="S75" s="278"/>
      <c r="T75" s="282"/>
      <c r="U75" s="278"/>
      <c r="V75" s="282"/>
      <c r="W75" s="480"/>
      <c r="X75" s="397"/>
      <c r="Y75" s="622"/>
      <c r="Z75" s="399"/>
      <c r="AA75" s="400"/>
      <c r="AB75" s="398"/>
      <c r="AC75" s="282"/>
      <c r="AD75" s="283"/>
      <c r="AE75" s="480"/>
      <c r="AF75" s="277"/>
      <c r="AG75" s="278"/>
      <c r="AH75" s="282"/>
      <c r="AI75" s="278"/>
      <c r="AJ75" s="282"/>
      <c r="AK75" s="278"/>
      <c r="AL75" s="282"/>
      <c r="AM75" s="480"/>
      <c r="AN75" s="615"/>
      <c r="AO75" s="257"/>
      <c r="AP75" s="401"/>
      <c r="AQ75" s="242"/>
      <c r="AR75" s="257"/>
      <c r="AS75" s="401"/>
      <c r="AT75" s="242"/>
      <c r="AU75" s="257"/>
      <c r="AV75" s="401"/>
      <c r="AW75" s="242"/>
      <c r="AX75" s="257"/>
      <c r="AY75" s="401"/>
      <c r="AZ75" s="242"/>
      <c r="BA75" s="257"/>
      <c r="BB75" s="401"/>
      <c r="BC75" s="242"/>
      <c r="BD75" s="257"/>
      <c r="BE75" s="401"/>
      <c r="BF75" s="242"/>
      <c r="BG75" s="257"/>
      <c r="BH75" s="401"/>
      <c r="BI75" s="242"/>
      <c r="BJ75" s="257"/>
      <c r="BK75" s="614"/>
    </row>
    <row r="76" spans="1:63" ht="12.75" customHeight="1">
      <c r="A76" s="279"/>
      <c r="B76" s="280"/>
      <c r="C76" s="288"/>
      <c r="D76" s="616"/>
      <c r="E76" s="616"/>
      <c r="F76" s="616"/>
      <c r="G76" s="616"/>
      <c r="H76" s="616"/>
      <c r="I76" s="616"/>
      <c r="J76" s="616"/>
      <c r="K76" s="616"/>
      <c r="L76" s="616"/>
      <c r="M76" s="616"/>
      <c r="N76" s="616"/>
      <c r="O76" s="617"/>
      <c r="P76" s="217"/>
      <c r="Q76" s="219"/>
      <c r="R76" s="223"/>
      <c r="S76" s="219"/>
      <c r="T76" s="223"/>
      <c r="U76" s="219"/>
      <c r="V76" s="223"/>
      <c r="W76" s="423"/>
      <c r="X76" s="633"/>
      <c r="Y76" s="634"/>
      <c r="Z76" s="308"/>
      <c r="AA76" s="309"/>
      <c r="AB76" s="310"/>
      <c r="AC76" s="223"/>
      <c r="AD76" s="424"/>
      <c r="AE76" s="423"/>
      <c r="AF76" s="217"/>
      <c r="AG76" s="219"/>
      <c r="AH76" s="223"/>
      <c r="AI76" s="219"/>
      <c r="AJ76" s="223"/>
      <c r="AK76" s="219"/>
      <c r="AL76" s="223"/>
      <c r="AM76" s="423"/>
      <c r="AN76" s="34"/>
      <c r="AO76" s="32"/>
      <c r="AP76" s="24"/>
      <c r="AQ76" s="38"/>
      <c r="AR76" s="38"/>
      <c r="AS76" s="38"/>
      <c r="AT76" s="29"/>
      <c r="AU76" s="32"/>
      <c r="AV76" s="24"/>
      <c r="AW76" s="38"/>
      <c r="AX76" s="38"/>
      <c r="AY76" s="38"/>
      <c r="AZ76" s="37"/>
      <c r="BA76" s="38"/>
      <c r="BB76" s="38"/>
      <c r="BC76" s="37"/>
      <c r="BD76" s="38"/>
      <c r="BE76" s="38"/>
      <c r="BF76" s="37"/>
      <c r="BG76" s="38"/>
      <c r="BH76" s="38"/>
      <c r="BI76" s="37"/>
      <c r="BJ76" s="38"/>
      <c r="BK76" s="51"/>
    </row>
    <row r="77" spans="1:63" ht="12.75" customHeight="1">
      <c r="A77" s="279"/>
      <c r="B77" s="280"/>
      <c r="C77" s="288"/>
      <c r="D77" s="616"/>
      <c r="E77" s="616"/>
      <c r="F77" s="616"/>
      <c r="G77" s="616"/>
      <c r="H77" s="616"/>
      <c r="I77" s="616"/>
      <c r="J77" s="616"/>
      <c r="K77" s="616"/>
      <c r="L77" s="616"/>
      <c r="M77" s="616"/>
      <c r="N77" s="616"/>
      <c r="O77" s="617"/>
      <c r="P77" s="279"/>
      <c r="Q77" s="280"/>
      <c r="R77" s="223"/>
      <c r="S77" s="219"/>
      <c r="T77" s="223"/>
      <c r="U77" s="219"/>
      <c r="V77" s="223"/>
      <c r="W77" s="423"/>
      <c r="X77" s="478"/>
      <c r="Y77" s="479"/>
      <c r="Z77" s="308"/>
      <c r="AA77" s="309"/>
      <c r="AB77" s="310"/>
      <c r="AC77" s="223"/>
      <c r="AD77" s="424"/>
      <c r="AE77" s="423"/>
      <c r="AF77" s="217"/>
      <c r="AG77" s="219"/>
      <c r="AH77" s="223"/>
      <c r="AI77" s="219"/>
      <c r="AJ77" s="223"/>
      <c r="AK77" s="219"/>
      <c r="AL77" s="223"/>
      <c r="AM77" s="423"/>
      <c r="AN77" s="53"/>
      <c r="AO77" s="38"/>
      <c r="AP77" s="39"/>
      <c r="AQ77" s="38"/>
      <c r="AR77" s="38"/>
      <c r="AS77" s="38"/>
      <c r="AT77" s="40"/>
      <c r="AU77" s="43"/>
      <c r="AV77" s="30"/>
      <c r="AW77" s="38"/>
      <c r="AX77" s="38"/>
      <c r="AY77" s="38"/>
      <c r="AZ77" s="37"/>
      <c r="BA77" s="38"/>
      <c r="BB77" s="38"/>
      <c r="BC77" s="37"/>
      <c r="BD77" s="38"/>
      <c r="BE77" s="38"/>
      <c r="BF77" s="37"/>
      <c r="BG77" s="38"/>
      <c r="BH77" s="39"/>
      <c r="BI77" s="38"/>
      <c r="BJ77" s="38"/>
      <c r="BK77" s="51"/>
    </row>
    <row r="78" spans="1:63" ht="12.75" customHeight="1">
      <c r="A78" s="279"/>
      <c r="B78" s="280"/>
      <c r="C78" s="288"/>
      <c r="D78" s="616"/>
      <c r="E78" s="616"/>
      <c r="F78" s="616"/>
      <c r="G78" s="616"/>
      <c r="H78" s="616"/>
      <c r="I78" s="616"/>
      <c r="J78" s="616"/>
      <c r="K78" s="616"/>
      <c r="L78" s="616"/>
      <c r="M78" s="616"/>
      <c r="N78" s="616"/>
      <c r="O78" s="617"/>
      <c r="P78" s="217"/>
      <c r="Q78" s="219"/>
      <c r="R78" s="223"/>
      <c r="S78" s="219"/>
      <c r="T78" s="223"/>
      <c r="U78" s="219"/>
      <c r="V78" s="294"/>
      <c r="W78" s="619"/>
      <c r="X78" s="298"/>
      <c r="Y78" s="310"/>
      <c r="Z78" s="308"/>
      <c r="AA78" s="309"/>
      <c r="AB78" s="310"/>
      <c r="AC78" s="223"/>
      <c r="AD78" s="424"/>
      <c r="AE78" s="423"/>
      <c r="AF78" s="217"/>
      <c r="AG78" s="219"/>
      <c r="AH78" s="223"/>
      <c r="AI78" s="219"/>
      <c r="AJ78" s="223"/>
      <c r="AK78" s="219"/>
      <c r="AL78" s="223"/>
      <c r="AM78" s="423"/>
      <c r="AN78" s="34"/>
      <c r="AO78" s="32"/>
      <c r="AP78" s="24"/>
      <c r="AQ78" s="32"/>
      <c r="AR78" s="32"/>
      <c r="AS78" s="32"/>
      <c r="AT78" s="29"/>
      <c r="AU78" s="32"/>
      <c r="AV78" s="24"/>
      <c r="AW78" s="32"/>
      <c r="AX78" s="32"/>
      <c r="AY78" s="24"/>
      <c r="AZ78" s="29"/>
      <c r="BA78" s="32"/>
      <c r="BB78" s="32"/>
      <c r="BC78" s="29"/>
      <c r="BD78" s="32"/>
      <c r="BE78" s="24"/>
      <c r="BF78" s="29"/>
      <c r="BG78" s="32"/>
      <c r="BH78" s="24"/>
      <c r="BI78" s="38"/>
      <c r="BJ78" s="38"/>
      <c r="BK78" s="51"/>
    </row>
    <row r="79" spans="1:63" ht="12.75" customHeight="1">
      <c r="A79" s="279"/>
      <c r="B79" s="280"/>
      <c r="C79" s="288"/>
      <c r="D79" s="616"/>
      <c r="E79" s="616"/>
      <c r="F79" s="616"/>
      <c r="G79" s="616"/>
      <c r="H79" s="616"/>
      <c r="I79" s="616"/>
      <c r="J79" s="616"/>
      <c r="K79" s="616"/>
      <c r="L79" s="616"/>
      <c r="M79" s="616"/>
      <c r="N79" s="616"/>
      <c r="O79" s="617"/>
      <c r="P79" s="217"/>
      <c r="Q79" s="219"/>
      <c r="R79" s="223"/>
      <c r="S79" s="219"/>
      <c r="T79" s="223"/>
      <c r="U79" s="219"/>
      <c r="V79" s="294"/>
      <c r="W79" s="619"/>
      <c r="X79" s="298"/>
      <c r="Y79" s="310"/>
      <c r="Z79" s="308"/>
      <c r="AA79" s="309"/>
      <c r="AB79" s="310"/>
      <c r="AC79" s="223"/>
      <c r="AD79" s="424"/>
      <c r="AE79" s="423"/>
      <c r="AF79" s="217"/>
      <c r="AG79" s="219"/>
      <c r="AH79" s="223"/>
      <c r="AI79" s="219"/>
      <c r="AJ79" s="223"/>
      <c r="AK79" s="219"/>
      <c r="AL79" s="223"/>
      <c r="AM79" s="423"/>
      <c r="AN79" s="34"/>
      <c r="AO79" s="32"/>
      <c r="AP79" s="24"/>
      <c r="AQ79" s="32"/>
      <c r="AR79" s="32"/>
      <c r="AS79" s="32"/>
      <c r="AT79" s="29"/>
      <c r="AU79" s="32"/>
      <c r="AV79" s="32"/>
      <c r="AW79" s="29"/>
      <c r="AX79" s="32"/>
      <c r="AY79" s="24"/>
      <c r="AZ79" s="29"/>
      <c r="BA79" s="32"/>
      <c r="BB79" s="32"/>
      <c r="BC79" s="29"/>
      <c r="BD79" s="32"/>
      <c r="BE79" s="24"/>
      <c r="BF79" s="29"/>
      <c r="BG79" s="32"/>
      <c r="BH79" s="24"/>
      <c r="BI79" s="32"/>
      <c r="BJ79" s="32"/>
      <c r="BK79" s="50"/>
    </row>
    <row r="80" spans="1:63" ht="12.75">
      <c r="A80" s="279"/>
      <c r="B80" s="280"/>
      <c r="C80" s="288"/>
      <c r="D80" s="616"/>
      <c r="E80" s="616"/>
      <c r="F80" s="616"/>
      <c r="G80" s="616"/>
      <c r="H80" s="616"/>
      <c r="I80" s="616"/>
      <c r="J80" s="616"/>
      <c r="K80" s="616"/>
      <c r="L80" s="616"/>
      <c r="M80" s="616"/>
      <c r="N80" s="616"/>
      <c r="O80" s="617"/>
      <c r="P80" s="413"/>
      <c r="Q80" s="632"/>
      <c r="R80" s="223"/>
      <c r="S80" s="219"/>
      <c r="T80" s="223"/>
      <c r="U80" s="219"/>
      <c r="V80" s="223"/>
      <c r="W80" s="423"/>
      <c r="X80" s="496"/>
      <c r="Y80" s="623"/>
      <c r="Z80" s="308"/>
      <c r="AA80" s="309"/>
      <c r="AB80" s="310"/>
      <c r="AC80" s="223"/>
      <c r="AD80" s="424"/>
      <c r="AE80" s="423"/>
      <c r="AF80" s="217"/>
      <c r="AG80" s="219"/>
      <c r="AH80" s="223"/>
      <c r="AI80" s="219"/>
      <c r="AJ80" s="223"/>
      <c r="AK80" s="219"/>
      <c r="AL80" s="223"/>
      <c r="AM80" s="423"/>
      <c r="AN80" s="52"/>
      <c r="AO80" s="31"/>
      <c r="AP80" s="41"/>
      <c r="AQ80" s="31"/>
      <c r="AR80" s="31"/>
      <c r="AS80" s="31"/>
      <c r="AT80" s="42"/>
      <c r="AU80" s="31"/>
      <c r="AV80" s="31"/>
      <c r="AW80" s="42"/>
      <c r="AX80" s="31"/>
      <c r="AY80" s="31"/>
      <c r="AZ80" s="40"/>
      <c r="BA80" s="43"/>
      <c r="BB80" s="30"/>
      <c r="BC80" s="31"/>
      <c r="BD80" s="31"/>
      <c r="BE80" s="31"/>
      <c r="BF80" s="42"/>
      <c r="BG80" s="31"/>
      <c r="BH80" s="31"/>
      <c r="BI80" s="42"/>
      <c r="BJ80" s="31"/>
      <c r="BK80" s="54"/>
    </row>
    <row r="81" spans="1:63" ht="12.75" customHeight="1">
      <c r="A81" s="277"/>
      <c r="B81" s="278"/>
      <c r="C81" s="266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8"/>
      <c r="P81" s="277"/>
      <c r="Q81" s="278"/>
      <c r="R81" s="282"/>
      <c r="S81" s="278"/>
      <c r="T81" s="282"/>
      <c r="U81" s="278"/>
      <c r="V81" s="282"/>
      <c r="W81" s="480"/>
      <c r="X81" s="277"/>
      <c r="Y81" s="278"/>
      <c r="Z81" s="282"/>
      <c r="AA81" s="283"/>
      <c r="AB81" s="278"/>
      <c r="AC81" s="282"/>
      <c r="AD81" s="283"/>
      <c r="AE81" s="480"/>
      <c r="AF81" s="277"/>
      <c r="AG81" s="278"/>
      <c r="AH81" s="282"/>
      <c r="AI81" s="278"/>
      <c r="AJ81" s="282"/>
      <c r="AK81" s="278"/>
      <c r="AL81" s="282"/>
      <c r="AM81" s="480"/>
      <c r="AN81" s="615"/>
      <c r="AO81" s="257"/>
      <c r="AP81" s="401"/>
      <c r="AQ81" s="242"/>
      <c r="AR81" s="257"/>
      <c r="AS81" s="401"/>
      <c r="AT81" s="242"/>
      <c r="AU81" s="257"/>
      <c r="AV81" s="401"/>
      <c r="AW81" s="242"/>
      <c r="AX81" s="257"/>
      <c r="AY81" s="401"/>
      <c r="AZ81" s="242"/>
      <c r="BA81" s="257"/>
      <c r="BB81" s="401"/>
      <c r="BC81" s="242"/>
      <c r="BD81" s="257"/>
      <c r="BE81" s="401"/>
      <c r="BF81" s="242"/>
      <c r="BG81" s="257"/>
      <c r="BH81" s="401"/>
      <c r="BI81" s="242"/>
      <c r="BJ81" s="257"/>
      <c r="BK81" s="614"/>
    </row>
    <row r="82" spans="1:63" ht="12.75" customHeight="1">
      <c r="A82" s="279"/>
      <c r="B82" s="280"/>
      <c r="C82" s="291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3"/>
      <c r="P82" s="217"/>
      <c r="Q82" s="219"/>
      <c r="R82" s="223"/>
      <c r="S82" s="219"/>
      <c r="T82" s="223"/>
      <c r="U82" s="219"/>
      <c r="V82" s="223"/>
      <c r="W82" s="423"/>
      <c r="X82" s="217"/>
      <c r="Y82" s="219"/>
      <c r="Z82" s="223"/>
      <c r="AA82" s="424"/>
      <c r="AB82" s="219"/>
      <c r="AC82" s="223"/>
      <c r="AD82" s="424"/>
      <c r="AE82" s="423"/>
      <c r="AF82" s="217"/>
      <c r="AG82" s="219"/>
      <c r="AH82" s="223"/>
      <c r="AI82" s="219"/>
      <c r="AJ82" s="223"/>
      <c r="AK82" s="219"/>
      <c r="AL82" s="223"/>
      <c r="AM82" s="423"/>
      <c r="AN82" s="53"/>
      <c r="AO82" s="38"/>
      <c r="AP82" s="39"/>
      <c r="AQ82" s="31"/>
      <c r="AR82" s="31"/>
      <c r="AS82" s="31"/>
      <c r="AT82" s="42"/>
      <c r="AU82" s="31"/>
      <c r="AV82" s="31"/>
      <c r="AW82" s="42"/>
      <c r="AX82" s="31"/>
      <c r="AY82" s="31"/>
      <c r="AZ82" s="42"/>
      <c r="BA82" s="31"/>
      <c r="BB82" s="31"/>
      <c r="BC82" s="42"/>
      <c r="BD82" s="31"/>
      <c r="BE82" s="31"/>
      <c r="BF82" s="42"/>
      <c r="BG82" s="31"/>
      <c r="BH82" s="31"/>
      <c r="BI82" s="42"/>
      <c r="BJ82" s="31"/>
      <c r="BK82" s="54"/>
    </row>
    <row r="83" spans="1:63" ht="12.75" customHeight="1">
      <c r="A83" s="279"/>
      <c r="B83" s="280"/>
      <c r="C83" s="291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3"/>
      <c r="P83" s="217"/>
      <c r="Q83" s="219"/>
      <c r="R83" s="223"/>
      <c r="S83" s="219"/>
      <c r="T83" s="223"/>
      <c r="U83" s="219"/>
      <c r="V83" s="223"/>
      <c r="W83" s="423"/>
      <c r="X83" s="217"/>
      <c r="Y83" s="219"/>
      <c r="Z83" s="223"/>
      <c r="AA83" s="424"/>
      <c r="AB83" s="219"/>
      <c r="AC83" s="223"/>
      <c r="AD83" s="424"/>
      <c r="AE83" s="423"/>
      <c r="AF83" s="217"/>
      <c r="AG83" s="219"/>
      <c r="AH83" s="223"/>
      <c r="AI83" s="219"/>
      <c r="AJ83" s="223"/>
      <c r="AK83" s="219"/>
      <c r="AL83" s="223"/>
      <c r="AM83" s="423"/>
      <c r="AN83" s="34"/>
      <c r="AO83" s="32"/>
      <c r="AP83" s="32"/>
      <c r="AQ83" s="29"/>
      <c r="AR83" s="32"/>
      <c r="AS83" s="24"/>
      <c r="AT83" s="29"/>
      <c r="AU83" s="32"/>
      <c r="AV83" s="32"/>
      <c r="AW83" s="29"/>
      <c r="AX83" s="32"/>
      <c r="AY83" s="32"/>
      <c r="AZ83" s="29"/>
      <c r="BA83" s="32"/>
      <c r="BB83" s="32"/>
      <c r="BC83" s="29"/>
      <c r="BD83" s="32"/>
      <c r="BE83" s="32"/>
      <c r="BF83" s="29"/>
      <c r="BG83" s="32"/>
      <c r="BH83" s="24"/>
      <c r="BI83" s="32"/>
      <c r="BJ83" s="32"/>
      <c r="BK83" s="50"/>
    </row>
    <row r="84" spans="1:63" ht="12.75">
      <c r="A84" s="279"/>
      <c r="B84" s="280"/>
      <c r="C84" s="288"/>
      <c r="D84" s="616"/>
      <c r="E84" s="616"/>
      <c r="F84" s="616"/>
      <c r="G84" s="616"/>
      <c r="H84" s="616"/>
      <c r="I84" s="616"/>
      <c r="J84" s="616"/>
      <c r="K84" s="616"/>
      <c r="L84" s="616"/>
      <c r="M84" s="616"/>
      <c r="N84" s="616"/>
      <c r="O84" s="617"/>
      <c r="P84" s="217"/>
      <c r="Q84" s="219"/>
      <c r="R84" s="223"/>
      <c r="S84" s="219"/>
      <c r="T84" s="223"/>
      <c r="U84" s="219"/>
      <c r="V84" s="223"/>
      <c r="W84" s="423"/>
      <c r="X84" s="217"/>
      <c r="Y84" s="219"/>
      <c r="Z84" s="223"/>
      <c r="AA84" s="424"/>
      <c r="AB84" s="219"/>
      <c r="AC84" s="223"/>
      <c r="AD84" s="424"/>
      <c r="AE84" s="423"/>
      <c r="AF84" s="217"/>
      <c r="AG84" s="219"/>
      <c r="AH84" s="223"/>
      <c r="AI84" s="219"/>
      <c r="AJ84" s="223"/>
      <c r="AK84" s="219"/>
      <c r="AL84" s="223"/>
      <c r="AM84" s="423"/>
      <c r="AN84" s="65"/>
      <c r="AO84" s="43"/>
      <c r="AP84" s="43"/>
      <c r="AQ84" s="29"/>
      <c r="AR84" s="32"/>
      <c r="AS84" s="32"/>
      <c r="AT84" s="29"/>
      <c r="AU84" s="32"/>
      <c r="AV84" s="32"/>
      <c r="AW84" s="29"/>
      <c r="AX84" s="32"/>
      <c r="AY84" s="32"/>
      <c r="AZ84" s="29"/>
      <c r="BA84" s="32"/>
      <c r="BB84" s="32"/>
      <c r="BC84" s="29"/>
      <c r="BD84" s="32"/>
      <c r="BE84" s="32"/>
      <c r="BF84" s="29"/>
      <c r="BG84" s="32"/>
      <c r="BH84" s="24"/>
      <c r="BI84" s="32"/>
      <c r="BJ84" s="32"/>
      <c r="BK84" s="50"/>
    </row>
    <row r="85" spans="1:63" ht="12.75" customHeight="1">
      <c r="A85" s="212"/>
      <c r="B85" s="206"/>
      <c r="C85" s="204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195"/>
      <c r="P85" s="213"/>
      <c r="Q85" s="214"/>
      <c r="R85" s="215"/>
      <c r="S85" s="214"/>
      <c r="T85" s="215"/>
      <c r="U85" s="214"/>
      <c r="V85" s="215"/>
      <c r="W85" s="201"/>
      <c r="X85" s="637"/>
      <c r="Y85" s="631"/>
      <c r="Z85" s="629"/>
      <c r="AA85" s="630"/>
      <c r="AB85" s="631"/>
      <c r="AC85" s="215"/>
      <c r="AD85" s="241"/>
      <c r="AE85" s="201"/>
      <c r="AF85" s="213"/>
      <c r="AG85" s="214"/>
      <c r="AH85" s="215"/>
      <c r="AI85" s="214"/>
      <c r="AJ85" s="215"/>
      <c r="AK85" s="214"/>
      <c r="AL85" s="215"/>
      <c r="AM85" s="201"/>
      <c r="AN85" s="612"/>
      <c r="AO85" s="440"/>
      <c r="AP85" s="441"/>
      <c r="AQ85" s="439"/>
      <c r="AR85" s="440"/>
      <c r="AS85" s="441"/>
      <c r="AT85" s="439"/>
      <c r="AU85" s="440"/>
      <c r="AV85" s="441"/>
      <c r="AW85" s="439"/>
      <c r="AX85" s="440"/>
      <c r="AY85" s="441"/>
      <c r="AZ85" s="439"/>
      <c r="BA85" s="440"/>
      <c r="BB85" s="441"/>
      <c r="BC85" s="439"/>
      <c r="BD85" s="440"/>
      <c r="BE85" s="441"/>
      <c r="BF85" s="439"/>
      <c r="BG85" s="440"/>
      <c r="BH85" s="441"/>
      <c r="BI85" s="439"/>
      <c r="BJ85" s="440"/>
      <c r="BK85" s="613"/>
    </row>
    <row r="86" spans="1:63" ht="12.75" customHeight="1">
      <c r="A86" s="277"/>
      <c r="B86" s="278"/>
      <c r="C86" s="266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8"/>
      <c r="P86" s="277"/>
      <c r="Q86" s="278"/>
      <c r="R86" s="282"/>
      <c r="S86" s="278"/>
      <c r="T86" s="282"/>
      <c r="U86" s="278"/>
      <c r="V86" s="282"/>
      <c r="W86" s="480"/>
      <c r="X86" s="638"/>
      <c r="Y86" s="398"/>
      <c r="Z86" s="399"/>
      <c r="AA86" s="400"/>
      <c r="AB86" s="398"/>
      <c r="AC86" s="282"/>
      <c r="AD86" s="283"/>
      <c r="AE86" s="480"/>
      <c r="AF86" s="277"/>
      <c r="AG86" s="278"/>
      <c r="AH86" s="282"/>
      <c r="AI86" s="278"/>
      <c r="AJ86" s="282"/>
      <c r="AK86" s="278"/>
      <c r="AL86" s="282"/>
      <c r="AM86" s="480"/>
      <c r="AN86" s="615"/>
      <c r="AO86" s="257"/>
      <c r="AP86" s="401"/>
      <c r="AQ86" s="242"/>
      <c r="AR86" s="257"/>
      <c r="AS86" s="401"/>
      <c r="AT86" s="242"/>
      <c r="AU86" s="257"/>
      <c r="AV86" s="401"/>
      <c r="AW86" s="242"/>
      <c r="AX86" s="257"/>
      <c r="AY86" s="401"/>
      <c r="AZ86" s="242"/>
      <c r="BA86" s="257"/>
      <c r="BB86" s="401"/>
      <c r="BC86" s="242"/>
      <c r="BD86" s="257"/>
      <c r="BE86" s="401"/>
      <c r="BF86" s="242"/>
      <c r="BG86" s="257"/>
      <c r="BH86" s="401"/>
      <c r="BI86" s="242"/>
      <c r="BJ86" s="257"/>
      <c r="BK86" s="614"/>
    </row>
    <row r="87" spans="1:63" ht="12.75" customHeight="1">
      <c r="A87" s="279"/>
      <c r="B87" s="280"/>
      <c r="C87" s="288"/>
      <c r="D87" s="616"/>
      <c r="E87" s="616"/>
      <c r="F87" s="616"/>
      <c r="G87" s="616"/>
      <c r="H87" s="616"/>
      <c r="I87" s="616"/>
      <c r="J87" s="616"/>
      <c r="K87" s="616"/>
      <c r="L87" s="616"/>
      <c r="M87" s="616"/>
      <c r="N87" s="616"/>
      <c r="O87" s="617"/>
      <c r="P87" s="217"/>
      <c r="Q87" s="219"/>
      <c r="R87" s="639"/>
      <c r="S87" s="632"/>
      <c r="T87" s="223"/>
      <c r="U87" s="219"/>
      <c r="V87" s="223"/>
      <c r="W87" s="423"/>
      <c r="X87" s="298"/>
      <c r="Y87" s="310"/>
      <c r="Z87" s="308"/>
      <c r="AA87" s="309"/>
      <c r="AB87" s="310"/>
      <c r="AC87" s="223"/>
      <c r="AD87" s="424"/>
      <c r="AE87" s="423"/>
      <c r="AF87" s="217"/>
      <c r="AG87" s="219"/>
      <c r="AH87" s="223"/>
      <c r="AI87" s="219"/>
      <c r="AJ87" s="223"/>
      <c r="AK87" s="219"/>
      <c r="AL87" s="223"/>
      <c r="AM87" s="423"/>
      <c r="AN87" s="34"/>
      <c r="AO87" s="32"/>
      <c r="AP87" s="32"/>
      <c r="AQ87" s="37"/>
      <c r="AR87" s="38"/>
      <c r="AS87" s="39"/>
      <c r="AT87" s="38"/>
      <c r="AU87" s="38"/>
      <c r="AV87" s="38"/>
      <c r="AW87" s="37"/>
      <c r="AX87" s="38"/>
      <c r="AY87" s="39"/>
      <c r="AZ87" s="38"/>
      <c r="BA87" s="38"/>
      <c r="BB87" s="38"/>
      <c r="BC87" s="37"/>
      <c r="BD87" s="38"/>
      <c r="BE87" s="39"/>
      <c r="BF87" s="32"/>
      <c r="BG87" s="32"/>
      <c r="BH87" s="24"/>
      <c r="BI87" s="29"/>
      <c r="BJ87" s="32"/>
      <c r="BK87" s="50"/>
    </row>
    <row r="88" spans="1:63" ht="12.75" customHeight="1">
      <c r="A88" s="279"/>
      <c r="B88" s="280"/>
      <c r="C88" s="288"/>
      <c r="D88" s="616"/>
      <c r="E88" s="616"/>
      <c r="F88" s="616"/>
      <c r="G88" s="616"/>
      <c r="H88" s="616"/>
      <c r="I88" s="616"/>
      <c r="J88" s="616"/>
      <c r="K88" s="616"/>
      <c r="L88" s="616"/>
      <c r="M88" s="616"/>
      <c r="N88" s="616"/>
      <c r="O88" s="617"/>
      <c r="P88" s="635"/>
      <c r="Q88" s="636"/>
      <c r="R88" s="640"/>
      <c r="S88" s="636"/>
      <c r="T88" s="640"/>
      <c r="U88" s="636"/>
      <c r="V88" s="640"/>
      <c r="W88" s="641"/>
      <c r="X88" s="298"/>
      <c r="Y88" s="310"/>
      <c r="Z88" s="308"/>
      <c r="AA88" s="309"/>
      <c r="AB88" s="310"/>
      <c r="AC88" s="223"/>
      <c r="AD88" s="424"/>
      <c r="AE88" s="423"/>
      <c r="AF88" s="217"/>
      <c r="AG88" s="219"/>
      <c r="AH88" s="223"/>
      <c r="AI88" s="219"/>
      <c r="AJ88" s="223"/>
      <c r="AK88" s="219"/>
      <c r="AL88" s="223"/>
      <c r="AM88" s="423"/>
      <c r="AN88" s="34"/>
      <c r="AO88" s="32"/>
      <c r="AP88" s="32"/>
      <c r="AQ88" s="29"/>
      <c r="AR88" s="32"/>
      <c r="AS88" s="24"/>
      <c r="AT88" s="66"/>
      <c r="AU88" s="66"/>
      <c r="AV88" s="66"/>
      <c r="AW88" s="29"/>
      <c r="AX88" s="32"/>
      <c r="AY88" s="24"/>
      <c r="AZ88" s="32"/>
      <c r="BA88" s="32"/>
      <c r="BB88" s="32"/>
      <c r="BC88" s="29"/>
      <c r="BD88" s="32"/>
      <c r="BE88" s="24"/>
      <c r="BF88" s="32"/>
      <c r="BG88" s="32"/>
      <c r="BH88" s="24"/>
      <c r="BI88" s="29"/>
      <c r="BJ88" s="32"/>
      <c r="BK88" s="50"/>
    </row>
    <row r="89" spans="1:63" ht="12.75" customHeight="1">
      <c r="A89" s="279"/>
      <c r="B89" s="280"/>
      <c r="C89" s="288"/>
      <c r="D89" s="616"/>
      <c r="E89" s="616"/>
      <c r="F89" s="616"/>
      <c r="G89" s="616"/>
      <c r="H89" s="616"/>
      <c r="I89" s="616"/>
      <c r="J89" s="616"/>
      <c r="K89" s="616"/>
      <c r="L89" s="616"/>
      <c r="M89" s="616"/>
      <c r="N89" s="616"/>
      <c r="O89" s="617"/>
      <c r="P89" s="635"/>
      <c r="Q89" s="636"/>
      <c r="R89" s="640"/>
      <c r="S89" s="636"/>
      <c r="T89" s="640"/>
      <c r="U89" s="636"/>
      <c r="V89" s="640"/>
      <c r="W89" s="641"/>
      <c r="X89" s="298"/>
      <c r="Y89" s="310"/>
      <c r="Z89" s="308"/>
      <c r="AA89" s="309"/>
      <c r="AB89" s="310"/>
      <c r="AC89" s="223"/>
      <c r="AD89" s="424"/>
      <c r="AE89" s="423"/>
      <c r="AF89" s="217"/>
      <c r="AG89" s="219"/>
      <c r="AH89" s="223"/>
      <c r="AI89" s="219"/>
      <c r="AJ89" s="223"/>
      <c r="AK89" s="219"/>
      <c r="AL89" s="223"/>
      <c r="AM89" s="423"/>
      <c r="AN89" s="34"/>
      <c r="AO89" s="32"/>
      <c r="AP89" s="32"/>
      <c r="AQ89" s="42"/>
      <c r="AR89" s="31"/>
      <c r="AS89" s="41"/>
      <c r="AT89" s="31"/>
      <c r="AU89" s="31"/>
      <c r="AV89" s="31"/>
      <c r="AW89" s="42"/>
      <c r="AX89" s="31"/>
      <c r="AY89" s="41"/>
      <c r="AZ89" s="31"/>
      <c r="BA89" s="31"/>
      <c r="BB89" s="31"/>
      <c r="BC89" s="42"/>
      <c r="BD89" s="31"/>
      <c r="BE89" s="41"/>
      <c r="BF89" s="31"/>
      <c r="BG89" s="31"/>
      <c r="BH89" s="31"/>
      <c r="BI89" s="29"/>
      <c r="BJ89" s="32"/>
      <c r="BK89" s="50"/>
    </row>
    <row r="90" spans="1:63" ht="12.75" customHeight="1">
      <c r="A90" s="279"/>
      <c r="B90" s="280"/>
      <c r="C90" s="288"/>
      <c r="D90" s="616"/>
      <c r="E90" s="616"/>
      <c r="F90" s="616"/>
      <c r="G90" s="616"/>
      <c r="H90" s="616"/>
      <c r="I90" s="616"/>
      <c r="J90" s="616"/>
      <c r="K90" s="616"/>
      <c r="L90" s="616"/>
      <c r="M90" s="616"/>
      <c r="N90" s="616"/>
      <c r="O90" s="617"/>
      <c r="P90" s="635"/>
      <c r="Q90" s="636"/>
      <c r="R90" s="640"/>
      <c r="S90" s="636"/>
      <c r="T90" s="640"/>
      <c r="U90" s="636"/>
      <c r="V90" s="620"/>
      <c r="W90" s="642"/>
      <c r="X90" s="298"/>
      <c r="Y90" s="310"/>
      <c r="Z90" s="308"/>
      <c r="AA90" s="309"/>
      <c r="AB90" s="310"/>
      <c r="AC90" s="223"/>
      <c r="AD90" s="424"/>
      <c r="AE90" s="423"/>
      <c r="AF90" s="217"/>
      <c r="AG90" s="219"/>
      <c r="AH90" s="223"/>
      <c r="AI90" s="219"/>
      <c r="AJ90" s="223"/>
      <c r="AK90" s="219"/>
      <c r="AL90" s="223"/>
      <c r="AM90" s="423"/>
      <c r="AN90" s="34"/>
      <c r="AO90" s="32"/>
      <c r="AP90" s="32"/>
      <c r="AQ90" s="29"/>
      <c r="AR90" s="32"/>
      <c r="AS90" s="24"/>
      <c r="AT90" s="32"/>
      <c r="AU90" s="32"/>
      <c r="AV90" s="32"/>
      <c r="AW90" s="29"/>
      <c r="AX90" s="32"/>
      <c r="AY90" s="24"/>
      <c r="AZ90" s="32"/>
      <c r="BA90" s="32"/>
      <c r="BB90" s="32"/>
      <c r="BC90" s="29"/>
      <c r="BD90" s="32"/>
      <c r="BE90" s="24"/>
      <c r="BF90" s="32"/>
      <c r="BG90" s="32"/>
      <c r="BH90" s="24"/>
      <c r="BI90" s="29"/>
      <c r="BJ90" s="32"/>
      <c r="BK90" s="50"/>
    </row>
    <row r="91" spans="1:63" ht="12.75" customHeight="1">
      <c r="A91" s="279"/>
      <c r="B91" s="280"/>
      <c r="C91" s="288"/>
      <c r="D91" s="616"/>
      <c r="E91" s="616"/>
      <c r="F91" s="616"/>
      <c r="G91" s="616"/>
      <c r="H91" s="616"/>
      <c r="I91" s="616"/>
      <c r="J91" s="616"/>
      <c r="K91" s="616"/>
      <c r="L91" s="616"/>
      <c r="M91" s="616"/>
      <c r="N91" s="616"/>
      <c r="O91" s="617"/>
      <c r="P91" s="635"/>
      <c r="Q91" s="636"/>
      <c r="R91" s="640"/>
      <c r="S91" s="636"/>
      <c r="T91" s="640"/>
      <c r="U91" s="636"/>
      <c r="V91" s="620"/>
      <c r="W91" s="642"/>
      <c r="X91" s="298"/>
      <c r="Y91" s="310"/>
      <c r="Z91" s="308"/>
      <c r="AA91" s="309"/>
      <c r="AB91" s="310"/>
      <c r="AC91" s="223"/>
      <c r="AD91" s="424"/>
      <c r="AE91" s="423"/>
      <c r="AF91" s="217"/>
      <c r="AG91" s="219"/>
      <c r="AH91" s="223"/>
      <c r="AI91" s="219"/>
      <c r="AJ91" s="223"/>
      <c r="AK91" s="219"/>
      <c r="AL91" s="223"/>
      <c r="AM91" s="423"/>
      <c r="AN91" s="34"/>
      <c r="AO91" s="32"/>
      <c r="AP91" s="32"/>
      <c r="AQ91" s="42"/>
      <c r="AR91" s="31"/>
      <c r="AS91" s="41"/>
      <c r="AT91" s="31"/>
      <c r="AU91" s="31"/>
      <c r="AV91" s="31"/>
      <c r="AW91" s="42"/>
      <c r="AX91" s="31"/>
      <c r="AY91" s="41"/>
      <c r="AZ91" s="31"/>
      <c r="BA91" s="31"/>
      <c r="BB91" s="31"/>
      <c r="BC91" s="42"/>
      <c r="BD91" s="31"/>
      <c r="BE91" s="41"/>
      <c r="BF91" s="31"/>
      <c r="BG91" s="31"/>
      <c r="BH91" s="31"/>
      <c r="BI91" s="29"/>
      <c r="BJ91" s="32"/>
      <c r="BK91" s="50"/>
    </row>
    <row r="92" spans="1:63" ht="12.75" customHeight="1">
      <c r="A92" s="279"/>
      <c r="B92" s="280"/>
      <c r="C92" s="288"/>
      <c r="D92" s="616"/>
      <c r="E92" s="616"/>
      <c r="F92" s="616"/>
      <c r="G92" s="616"/>
      <c r="H92" s="616"/>
      <c r="I92" s="616"/>
      <c r="J92" s="616"/>
      <c r="K92" s="616"/>
      <c r="L92" s="616"/>
      <c r="M92" s="616"/>
      <c r="N92" s="616"/>
      <c r="O92" s="617"/>
      <c r="P92" s="635"/>
      <c r="Q92" s="636"/>
      <c r="R92" s="640"/>
      <c r="S92" s="636"/>
      <c r="T92" s="640"/>
      <c r="U92" s="636"/>
      <c r="V92" s="620"/>
      <c r="W92" s="642"/>
      <c r="X92" s="298"/>
      <c r="Y92" s="310"/>
      <c r="Z92" s="308"/>
      <c r="AA92" s="309"/>
      <c r="AB92" s="310"/>
      <c r="AC92" s="223"/>
      <c r="AD92" s="424"/>
      <c r="AE92" s="423"/>
      <c r="AF92" s="217"/>
      <c r="AG92" s="219"/>
      <c r="AH92" s="223"/>
      <c r="AI92" s="219"/>
      <c r="AJ92" s="223"/>
      <c r="AK92" s="219"/>
      <c r="AL92" s="223"/>
      <c r="AM92" s="423"/>
      <c r="AN92" s="34"/>
      <c r="AO92" s="32"/>
      <c r="AP92" s="32"/>
      <c r="AQ92" s="29"/>
      <c r="AR92" s="32"/>
      <c r="AS92" s="24"/>
      <c r="AT92" s="32"/>
      <c r="AU92" s="32"/>
      <c r="AV92" s="32"/>
      <c r="AW92" s="29"/>
      <c r="AX92" s="32"/>
      <c r="AY92" s="24"/>
      <c r="AZ92" s="32"/>
      <c r="BA92" s="32"/>
      <c r="BB92" s="32"/>
      <c r="BC92" s="29"/>
      <c r="BD92" s="32"/>
      <c r="BE92" s="24"/>
      <c r="BF92" s="32"/>
      <c r="BG92" s="32"/>
      <c r="BH92" s="24"/>
      <c r="BI92" s="29"/>
      <c r="BJ92" s="32"/>
      <c r="BK92" s="50"/>
    </row>
    <row r="93" spans="1:63" ht="12.75" customHeight="1">
      <c r="A93" s="279"/>
      <c r="B93" s="280"/>
      <c r="C93" s="288"/>
      <c r="D93" s="616"/>
      <c r="E93" s="616"/>
      <c r="F93" s="616"/>
      <c r="G93" s="616"/>
      <c r="H93" s="616"/>
      <c r="I93" s="616"/>
      <c r="J93" s="616"/>
      <c r="K93" s="616"/>
      <c r="L93" s="616"/>
      <c r="M93" s="616"/>
      <c r="N93" s="616"/>
      <c r="O93" s="617"/>
      <c r="P93" s="635"/>
      <c r="Q93" s="636"/>
      <c r="R93" s="640"/>
      <c r="S93" s="636"/>
      <c r="T93" s="640"/>
      <c r="U93" s="636"/>
      <c r="V93" s="620"/>
      <c r="W93" s="642"/>
      <c r="X93" s="298"/>
      <c r="Y93" s="310"/>
      <c r="Z93" s="308"/>
      <c r="AA93" s="309"/>
      <c r="AB93" s="310"/>
      <c r="AC93" s="223"/>
      <c r="AD93" s="424"/>
      <c r="AE93" s="423"/>
      <c r="AF93" s="217"/>
      <c r="AG93" s="219"/>
      <c r="AH93" s="223"/>
      <c r="AI93" s="219"/>
      <c r="AJ93" s="223"/>
      <c r="AK93" s="219"/>
      <c r="AL93" s="223"/>
      <c r="AM93" s="423"/>
      <c r="AN93" s="34"/>
      <c r="AO93" s="32"/>
      <c r="AP93" s="32"/>
      <c r="AQ93" s="42"/>
      <c r="AR93" s="31"/>
      <c r="AS93" s="41"/>
      <c r="AT93" s="31"/>
      <c r="AU93" s="31"/>
      <c r="AV93" s="31"/>
      <c r="AW93" s="42"/>
      <c r="AX93" s="31"/>
      <c r="AY93" s="41"/>
      <c r="AZ93" s="31"/>
      <c r="BA93" s="31"/>
      <c r="BB93" s="31"/>
      <c r="BC93" s="29"/>
      <c r="BD93" s="32"/>
      <c r="BE93" s="24"/>
      <c r="BF93" s="192"/>
      <c r="BG93" s="192"/>
      <c r="BH93" s="192"/>
      <c r="BI93" s="29"/>
      <c r="BJ93" s="32"/>
      <c r="BK93" s="50"/>
    </row>
    <row r="94" spans="1:63" ht="12.75" customHeight="1">
      <c r="A94" s="279"/>
      <c r="B94" s="280"/>
      <c r="C94" s="288"/>
      <c r="D94" s="616"/>
      <c r="E94" s="616"/>
      <c r="F94" s="616"/>
      <c r="G94" s="616"/>
      <c r="H94" s="616"/>
      <c r="I94" s="616"/>
      <c r="J94" s="616"/>
      <c r="K94" s="616"/>
      <c r="L94" s="616"/>
      <c r="M94" s="616"/>
      <c r="N94" s="616"/>
      <c r="O94" s="617"/>
      <c r="P94" s="635"/>
      <c r="Q94" s="636"/>
      <c r="R94" s="640"/>
      <c r="S94" s="636"/>
      <c r="T94" s="640"/>
      <c r="U94" s="636"/>
      <c r="V94" s="620"/>
      <c r="W94" s="642"/>
      <c r="X94" s="298"/>
      <c r="Y94" s="310"/>
      <c r="Z94" s="308"/>
      <c r="AA94" s="309"/>
      <c r="AB94" s="310"/>
      <c r="AC94" s="223"/>
      <c r="AD94" s="424"/>
      <c r="AE94" s="423"/>
      <c r="AF94" s="217"/>
      <c r="AG94" s="219"/>
      <c r="AH94" s="223"/>
      <c r="AI94" s="219"/>
      <c r="AJ94" s="223"/>
      <c r="AK94" s="219"/>
      <c r="AL94" s="223"/>
      <c r="AM94" s="423"/>
      <c r="AN94" s="34"/>
      <c r="AO94" s="32"/>
      <c r="AP94" s="32"/>
      <c r="AQ94" s="29"/>
      <c r="AR94" s="32"/>
      <c r="AS94" s="24"/>
      <c r="AT94" s="32"/>
      <c r="AU94" s="32"/>
      <c r="AV94" s="32"/>
      <c r="AW94" s="29"/>
      <c r="AX94" s="32"/>
      <c r="AY94" s="24"/>
      <c r="AZ94" s="32"/>
      <c r="BA94" s="32"/>
      <c r="BB94" s="32"/>
      <c r="BC94" s="29"/>
      <c r="BD94" s="32"/>
      <c r="BE94" s="24"/>
      <c r="BF94" s="32"/>
      <c r="BG94" s="32"/>
      <c r="BH94" s="24"/>
      <c r="BI94" s="29"/>
      <c r="BJ94" s="32"/>
      <c r="BK94" s="50"/>
    </row>
    <row r="95" spans="1:63" ht="12.75" customHeight="1">
      <c r="A95" s="279"/>
      <c r="B95" s="280"/>
      <c r="C95" s="288"/>
      <c r="D95" s="616"/>
      <c r="E95" s="616"/>
      <c r="F95" s="616"/>
      <c r="G95" s="616"/>
      <c r="H95" s="616"/>
      <c r="I95" s="616"/>
      <c r="J95" s="616"/>
      <c r="K95" s="616"/>
      <c r="L95" s="616"/>
      <c r="M95" s="616"/>
      <c r="N95" s="616"/>
      <c r="O95" s="617"/>
      <c r="P95" s="635"/>
      <c r="Q95" s="636"/>
      <c r="R95" s="640"/>
      <c r="S95" s="636"/>
      <c r="T95" s="640"/>
      <c r="U95" s="636"/>
      <c r="V95" s="620"/>
      <c r="W95" s="642"/>
      <c r="X95" s="217"/>
      <c r="Y95" s="219"/>
      <c r="Z95" s="308"/>
      <c r="AA95" s="309"/>
      <c r="AB95" s="310"/>
      <c r="AC95" s="223"/>
      <c r="AD95" s="424"/>
      <c r="AE95" s="423"/>
      <c r="AF95" s="217"/>
      <c r="AG95" s="219"/>
      <c r="AH95" s="223"/>
      <c r="AI95" s="219"/>
      <c r="AJ95" s="223"/>
      <c r="AK95" s="219"/>
      <c r="AL95" s="223"/>
      <c r="AM95" s="423"/>
      <c r="AN95" s="34"/>
      <c r="AO95" s="32"/>
      <c r="AP95" s="32"/>
      <c r="AQ95" s="42"/>
      <c r="AR95" s="31"/>
      <c r="AS95" s="41"/>
      <c r="AT95" s="31"/>
      <c r="AU95" s="31"/>
      <c r="AV95" s="31"/>
      <c r="AW95" s="42"/>
      <c r="AX95" s="31"/>
      <c r="AY95" s="41"/>
      <c r="AZ95" s="42"/>
      <c r="BA95" s="31"/>
      <c r="BB95" s="41"/>
      <c r="BC95" s="184"/>
      <c r="BD95" s="185"/>
      <c r="BE95" s="186"/>
      <c r="BF95" s="31"/>
      <c r="BG95" s="31"/>
      <c r="BH95" s="31"/>
      <c r="BI95" s="29"/>
      <c r="BJ95" s="32"/>
      <c r="BK95" s="50"/>
    </row>
    <row r="96" spans="1:63" ht="12.75" customHeight="1">
      <c r="A96" s="279"/>
      <c r="B96" s="280"/>
      <c r="C96" s="288"/>
      <c r="D96" s="616"/>
      <c r="E96" s="616"/>
      <c r="F96" s="616"/>
      <c r="G96" s="616"/>
      <c r="H96" s="616"/>
      <c r="I96" s="616"/>
      <c r="J96" s="616"/>
      <c r="K96" s="616"/>
      <c r="L96" s="616"/>
      <c r="M96" s="616"/>
      <c r="N96" s="616"/>
      <c r="O96" s="617"/>
      <c r="P96" s="635"/>
      <c r="Q96" s="636"/>
      <c r="R96" s="640"/>
      <c r="S96" s="636"/>
      <c r="T96" s="640"/>
      <c r="U96" s="636"/>
      <c r="V96" s="620"/>
      <c r="W96" s="642"/>
      <c r="X96" s="217"/>
      <c r="Y96" s="219"/>
      <c r="Z96" s="308"/>
      <c r="AA96" s="309"/>
      <c r="AB96" s="310"/>
      <c r="AC96" s="223"/>
      <c r="AD96" s="424"/>
      <c r="AE96" s="423"/>
      <c r="AF96" s="217"/>
      <c r="AG96" s="219"/>
      <c r="AH96" s="223"/>
      <c r="AI96" s="219"/>
      <c r="AJ96" s="223"/>
      <c r="AK96" s="219"/>
      <c r="AL96" s="223"/>
      <c r="AM96" s="423"/>
      <c r="AN96" s="34"/>
      <c r="AO96" s="32"/>
      <c r="AP96" s="32"/>
      <c r="AQ96" s="29"/>
      <c r="AR96" s="32"/>
      <c r="AS96" s="24"/>
      <c r="AT96" s="32"/>
      <c r="AU96" s="32"/>
      <c r="AV96" s="32"/>
      <c r="AW96" s="29"/>
      <c r="AX96" s="32"/>
      <c r="AY96" s="24"/>
      <c r="AZ96" s="32"/>
      <c r="BA96" s="32"/>
      <c r="BB96" s="32"/>
      <c r="BC96" s="29"/>
      <c r="BD96" s="32"/>
      <c r="BE96" s="24"/>
      <c r="BF96" s="29"/>
      <c r="BG96" s="32"/>
      <c r="BH96" s="32"/>
      <c r="BI96" s="184"/>
      <c r="BJ96" s="185"/>
      <c r="BK96" s="193"/>
    </row>
    <row r="97" spans="1:63" ht="12.75">
      <c r="A97" s="279"/>
      <c r="B97" s="280"/>
      <c r="C97" s="226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9"/>
      <c r="P97" s="217"/>
      <c r="Q97" s="219"/>
      <c r="R97" s="223"/>
      <c r="S97" s="219"/>
      <c r="T97" s="223"/>
      <c r="U97" s="219"/>
      <c r="V97" s="294"/>
      <c r="W97" s="619"/>
      <c r="X97" s="217"/>
      <c r="Y97" s="219"/>
      <c r="Z97" s="308"/>
      <c r="AA97" s="309"/>
      <c r="AB97" s="310"/>
      <c r="AC97" s="223"/>
      <c r="AD97" s="424"/>
      <c r="AE97" s="423"/>
      <c r="AF97" s="217"/>
      <c r="AG97" s="219"/>
      <c r="AH97" s="223"/>
      <c r="AI97" s="219"/>
      <c r="AJ97" s="223"/>
      <c r="AK97" s="219"/>
      <c r="AL97" s="223"/>
      <c r="AM97" s="423"/>
      <c r="AN97" s="34"/>
      <c r="AO97" s="32"/>
      <c r="AP97" s="32"/>
      <c r="AQ97" s="29"/>
      <c r="AR97" s="32"/>
      <c r="AS97" s="24"/>
      <c r="AT97" s="32"/>
      <c r="AU97" s="32"/>
      <c r="AV97" s="32"/>
      <c r="AW97" s="29"/>
      <c r="AX97" s="32"/>
      <c r="AY97" s="24"/>
      <c r="AZ97" s="32"/>
      <c r="BA97" s="32"/>
      <c r="BB97" s="32"/>
      <c r="BC97" s="29"/>
      <c r="BD97" s="32"/>
      <c r="BE97" s="24"/>
      <c r="BF97" s="32"/>
      <c r="BG97" s="32"/>
      <c r="BH97" s="24"/>
      <c r="BI97" s="29"/>
      <c r="BJ97" s="32"/>
      <c r="BK97" s="50"/>
    </row>
    <row r="98" spans="1:63" ht="12.75">
      <c r="A98" s="279"/>
      <c r="B98" s="280"/>
      <c r="C98" s="226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9"/>
      <c r="P98" s="217"/>
      <c r="Q98" s="219"/>
      <c r="R98" s="223"/>
      <c r="S98" s="219"/>
      <c r="T98" s="223"/>
      <c r="U98" s="219"/>
      <c r="V98" s="294"/>
      <c r="W98" s="619"/>
      <c r="X98" s="217"/>
      <c r="Y98" s="219"/>
      <c r="Z98" s="308"/>
      <c r="AA98" s="309"/>
      <c r="AB98" s="310"/>
      <c r="AC98" s="223"/>
      <c r="AD98" s="424"/>
      <c r="AE98" s="423"/>
      <c r="AF98" s="217"/>
      <c r="AG98" s="219"/>
      <c r="AH98" s="223"/>
      <c r="AI98" s="219"/>
      <c r="AJ98" s="223"/>
      <c r="AK98" s="219"/>
      <c r="AL98" s="223"/>
      <c r="AM98" s="423"/>
      <c r="AN98" s="34"/>
      <c r="AO98" s="32"/>
      <c r="AP98" s="32"/>
      <c r="AQ98" s="29"/>
      <c r="AR98" s="32"/>
      <c r="AS98" s="24"/>
      <c r="AT98" s="32"/>
      <c r="AU98" s="32"/>
      <c r="AV98" s="32"/>
      <c r="AW98" s="61"/>
      <c r="AX98" s="32"/>
      <c r="AY98" s="68"/>
      <c r="AZ98" s="32"/>
      <c r="BA98" s="32"/>
      <c r="BB98" s="32"/>
      <c r="BC98" s="29"/>
      <c r="BD98" s="32"/>
      <c r="BE98" s="24"/>
      <c r="BF98" s="32"/>
      <c r="BG98" s="32"/>
      <c r="BH98" s="24"/>
      <c r="BI98" s="29"/>
      <c r="BJ98" s="32"/>
      <c r="BK98" s="50"/>
    </row>
    <row r="99" spans="1:63" ht="12.75">
      <c r="A99" s="279"/>
      <c r="B99" s="280"/>
      <c r="C99" s="226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9"/>
      <c r="P99" s="217"/>
      <c r="Q99" s="219"/>
      <c r="R99" s="223"/>
      <c r="S99" s="219"/>
      <c r="T99" s="223"/>
      <c r="U99" s="219"/>
      <c r="V99" s="223"/>
      <c r="W99" s="423"/>
      <c r="X99" s="217"/>
      <c r="Y99" s="219"/>
      <c r="Z99" s="308"/>
      <c r="AA99" s="309"/>
      <c r="AB99" s="310"/>
      <c r="AC99" s="223"/>
      <c r="AD99" s="424"/>
      <c r="AE99" s="423"/>
      <c r="AF99" s="217"/>
      <c r="AG99" s="219"/>
      <c r="AH99" s="223"/>
      <c r="AI99" s="219"/>
      <c r="AJ99" s="223"/>
      <c r="AK99" s="219"/>
      <c r="AL99" s="223"/>
      <c r="AM99" s="423"/>
      <c r="AN99" s="34"/>
      <c r="AO99" s="32"/>
      <c r="AP99" s="32"/>
      <c r="AQ99" s="29"/>
      <c r="AR99" s="32"/>
      <c r="AS99" s="24"/>
      <c r="AT99" s="32"/>
      <c r="AU99" s="32"/>
      <c r="AV99" s="32"/>
      <c r="AW99" s="29"/>
      <c r="AX99" s="32"/>
      <c r="AY99" s="24"/>
      <c r="AZ99" s="67"/>
      <c r="BA99" s="32"/>
      <c r="BB99" s="32"/>
      <c r="BC99" s="29"/>
      <c r="BD99" s="32"/>
      <c r="BE99" s="24"/>
      <c r="BF99" s="31"/>
      <c r="BG99" s="31"/>
      <c r="BH99" s="31"/>
      <c r="BI99" s="29"/>
      <c r="BJ99" s="32"/>
      <c r="BK99" s="50"/>
    </row>
    <row r="100" spans="1:63" ht="12.75">
      <c r="A100" s="279"/>
      <c r="B100" s="280"/>
      <c r="C100" s="226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9"/>
      <c r="P100" s="217"/>
      <c r="Q100" s="219"/>
      <c r="R100" s="223"/>
      <c r="S100" s="219"/>
      <c r="T100" s="223"/>
      <c r="U100" s="219"/>
      <c r="V100" s="223"/>
      <c r="W100" s="423"/>
      <c r="X100" s="217"/>
      <c r="Y100" s="219"/>
      <c r="Z100" s="308"/>
      <c r="AA100" s="309"/>
      <c r="AB100" s="310"/>
      <c r="AC100" s="223"/>
      <c r="AD100" s="424"/>
      <c r="AE100" s="423"/>
      <c r="AF100" s="217"/>
      <c r="AG100" s="219"/>
      <c r="AH100" s="223"/>
      <c r="AI100" s="219"/>
      <c r="AJ100" s="223"/>
      <c r="AK100" s="219"/>
      <c r="AL100" s="223"/>
      <c r="AM100" s="423"/>
      <c r="AN100" s="34"/>
      <c r="AO100" s="32"/>
      <c r="AP100" s="32"/>
      <c r="AQ100" s="40"/>
      <c r="AR100" s="43"/>
      <c r="AS100" s="30"/>
      <c r="AT100" s="43"/>
      <c r="AU100" s="43"/>
      <c r="AV100" s="43"/>
      <c r="AW100" s="40"/>
      <c r="AX100" s="43"/>
      <c r="AY100" s="30"/>
      <c r="AZ100" s="43"/>
      <c r="BA100" s="43"/>
      <c r="BB100" s="43"/>
      <c r="BC100" s="40"/>
      <c r="BD100" s="43"/>
      <c r="BE100" s="30"/>
      <c r="BF100" s="32"/>
      <c r="BG100" s="32"/>
      <c r="BH100" s="24"/>
      <c r="BI100" s="29"/>
      <c r="BJ100" s="32"/>
      <c r="BK100" s="50"/>
    </row>
    <row r="101" spans="1:63" ht="12.75" customHeight="1">
      <c r="A101" s="277"/>
      <c r="B101" s="278"/>
      <c r="C101" s="266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  <c r="N101" s="267"/>
      <c r="O101" s="268"/>
      <c r="P101" s="277"/>
      <c r="Q101" s="278"/>
      <c r="R101" s="282"/>
      <c r="S101" s="278"/>
      <c r="T101" s="282"/>
      <c r="U101" s="278"/>
      <c r="V101" s="282"/>
      <c r="W101" s="480"/>
      <c r="X101" s="638"/>
      <c r="Y101" s="398"/>
      <c r="Z101" s="399"/>
      <c r="AA101" s="400"/>
      <c r="AB101" s="398"/>
      <c r="AC101" s="282"/>
      <c r="AD101" s="283"/>
      <c r="AE101" s="480"/>
      <c r="AF101" s="277"/>
      <c r="AG101" s="278"/>
      <c r="AH101" s="282"/>
      <c r="AI101" s="278"/>
      <c r="AJ101" s="282"/>
      <c r="AK101" s="278"/>
      <c r="AL101" s="282"/>
      <c r="AM101" s="480"/>
      <c r="AN101" s="615"/>
      <c r="AO101" s="257"/>
      <c r="AP101" s="401"/>
      <c r="AQ101" s="242"/>
      <c r="AR101" s="257"/>
      <c r="AS101" s="401"/>
      <c r="AT101" s="242"/>
      <c r="AU101" s="257"/>
      <c r="AV101" s="401"/>
      <c r="AW101" s="242"/>
      <c r="AX101" s="257"/>
      <c r="AY101" s="401"/>
      <c r="AZ101" s="242"/>
      <c r="BA101" s="257"/>
      <c r="BB101" s="401"/>
      <c r="BC101" s="242"/>
      <c r="BD101" s="257"/>
      <c r="BE101" s="401"/>
      <c r="BF101" s="242"/>
      <c r="BG101" s="257"/>
      <c r="BH101" s="401"/>
      <c r="BI101" s="242"/>
      <c r="BJ101" s="257"/>
      <c r="BK101" s="614"/>
    </row>
    <row r="102" spans="1:63" ht="12.75" customHeight="1">
      <c r="A102" s="217"/>
      <c r="B102" s="219"/>
      <c r="C102" s="226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9"/>
      <c r="P102" s="635"/>
      <c r="Q102" s="636"/>
      <c r="R102" s="640"/>
      <c r="S102" s="636"/>
      <c r="T102" s="640"/>
      <c r="U102" s="636"/>
      <c r="V102" s="640"/>
      <c r="W102" s="641"/>
      <c r="X102" s="298"/>
      <c r="Y102" s="310"/>
      <c r="Z102" s="308"/>
      <c r="AA102" s="309"/>
      <c r="AB102" s="310"/>
      <c r="AC102" s="223"/>
      <c r="AD102" s="424"/>
      <c r="AE102" s="423"/>
      <c r="AF102" s="217"/>
      <c r="AG102" s="219"/>
      <c r="AH102" s="223"/>
      <c r="AI102" s="219"/>
      <c r="AJ102" s="223"/>
      <c r="AK102" s="219"/>
      <c r="AL102" s="223"/>
      <c r="AM102" s="423"/>
      <c r="AN102" s="34"/>
      <c r="AO102" s="32"/>
      <c r="AP102" s="24"/>
      <c r="AQ102" s="29"/>
      <c r="AR102" s="32"/>
      <c r="AS102" s="32"/>
      <c r="AT102" s="37"/>
      <c r="AU102" s="38"/>
      <c r="AV102" s="39"/>
      <c r="AW102" s="38"/>
      <c r="AX102" s="38"/>
      <c r="AY102" s="38"/>
      <c r="AZ102" s="184"/>
      <c r="BA102" s="185"/>
      <c r="BB102" s="186"/>
      <c r="BC102" s="29"/>
      <c r="BD102" s="32"/>
      <c r="BE102" s="24"/>
      <c r="BF102" s="37"/>
      <c r="BG102" s="38"/>
      <c r="BH102" s="39"/>
      <c r="BI102" s="38"/>
      <c r="BJ102" s="38"/>
      <c r="BK102" s="51"/>
    </row>
    <row r="103" spans="1:63" ht="12.75" customHeight="1">
      <c r="A103" s="217"/>
      <c r="B103" s="219"/>
      <c r="C103" s="226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9"/>
      <c r="P103" s="635"/>
      <c r="Q103" s="636"/>
      <c r="R103" s="640"/>
      <c r="S103" s="636"/>
      <c r="T103" s="640"/>
      <c r="U103" s="636"/>
      <c r="V103" s="640"/>
      <c r="W103" s="641"/>
      <c r="X103" s="298"/>
      <c r="Y103" s="310"/>
      <c r="Z103" s="308"/>
      <c r="AA103" s="309"/>
      <c r="AB103" s="310"/>
      <c r="AC103" s="223"/>
      <c r="AD103" s="424"/>
      <c r="AE103" s="423"/>
      <c r="AF103" s="217"/>
      <c r="AG103" s="219"/>
      <c r="AH103" s="223"/>
      <c r="AI103" s="219"/>
      <c r="AJ103" s="223"/>
      <c r="AK103" s="219"/>
      <c r="AL103" s="223"/>
      <c r="AM103" s="423"/>
      <c r="AN103" s="34"/>
      <c r="AO103" s="32"/>
      <c r="AP103" s="24"/>
      <c r="AQ103" s="31"/>
      <c r="AR103" s="31"/>
      <c r="AS103" s="31"/>
      <c r="AT103" s="29"/>
      <c r="AU103" s="32"/>
      <c r="AV103" s="24"/>
      <c r="AW103" s="32"/>
      <c r="AX103" s="32"/>
      <c r="AY103" s="32"/>
      <c r="AZ103" s="29"/>
      <c r="BA103" s="32"/>
      <c r="BB103" s="24"/>
      <c r="BC103" s="32"/>
      <c r="BD103" s="32"/>
      <c r="BE103" s="32"/>
      <c r="BF103" s="29"/>
      <c r="BG103" s="32"/>
      <c r="BH103" s="24"/>
      <c r="BI103" s="32"/>
      <c r="BJ103" s="32"/>
      <c r="BK103" s="50"/>
    </row>
    <row r="104" spans="1:63" ht="12.75" customHeight="1">
      <c r="A104" s="217"/>
      <c r="B104" s="219"/>
      <c r="C104" s="226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9"/>
      <c r="P104" s="635"/>
      <c r="Q104" s="636"/>
      <c r="R104" s="640"/>
      <c r="S104" s="636"/>
      <c r="T104" s="640"/>
      <c r="U104" s="636"/>
      <c r="V104" s="640"/>
      <c r="W104" s="641"/>
      <c r="X104" s="298"/>
      <c r="Y104" s="310"/>
      <c r="Z104" s="308"/>
      <c r="AA104" s="309"/>
      <c r="AB104" s="310"/>
      <c r="AC104" s="223"/>
      <c r="AD104" s="424"/>
      <c r="AE104" s="423"/>
      <c r="AF104" s="217"/>
      <c r="AG104" s="219"/>
      <c r="AH104" s="223"/>
      <c r="AI104" s="219"/>
      <c r="AJ104" s="223"/>
      <c r="AK104" s="219"/>
      <c r="AL104" s="223"/>
      <c r="AM104" s="423"/>
      <c r="AN104" s="34"/>
      <c r="AO104" s="32"/>
      <c r="AP104" s="24"/>
      <c r="AQ104" s="29"/>
      <c r="AR104" s="32"/>
      <c r="AS104" s="32"/>
      <c r="AT104" s="42"/>
      <c r="AU104" s="31"/>
      <c r="AV104" s="41"/>
      <c r="AW104" s="31"/>
      <c r="AX104" s="31"/>
      <c r="AY104" s="31"/>
      <c r="AZ104" s="42"/>
      <c r="BA104" s="31"/>
      <c r="BB104" s="41"/>
      <c r="BC104" s="31"/>
      <c r="BD104" s="31"/>
      <c r="BE104" s="31"/>
      <c r="BF104" s="42"/>
      <c r="BG104" s="31"/>
      <c r="BH104" s="41"/>
      <c r="BI104" s="31"/>
      <c r="BJ104" s="31"/>
      <c r="BK104" s="54"/>
    </row>
    <row r="105" spans="1:63" ht="12.75" customHeight="1">
      <c r="A105" s="217"/>
      <c r="B105" s="219"/>
      <c r="C105" s="226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9"/>
      <c r="P105" s="635"/>
      <c r="Q105" s="636"/>
      <c r="R105" s="274"/>
      <c r="S105" s="275"/>
      <c r="T105" s="640"/>
      <c r="U105" s="636"/>
      <c r="V105" s="640"/>
      <c r="W105" s="641"/>
      <c r="X105" s="298"/>
      <c r="Y105" s="310"/>
      <c r="Z105" s="308"/>
      <c r="AA105" s="309"/>
      <c r="AB105" s="310"/>
      <c r="AC105" s="223"/>
      <c r="AD105" s="424"/>
      <c r="AE105" s="423"/>
      <c r="AF105" s="217"/>
      <c r="AG105" s="219"/>
      <c r="AH105" s="223"/>
      <c r="AI105" s="219"/>
      <c r="AJ105" s="223"/>
      <c r="AK105" s="219"/>
      <c r="AL105" s="223"/>
      <c r="AM105" s="423"/>
      <c r="AN105" s="34"/>
      <c r="AO105" s="32"/>
      <c r="AP105" s="24"/>
      <c r="AQ105" s="31"/>
      <c r="AR105" s="31"/>
      <c r="AS105" s="31"/>
      <c r="AT105" s="29"/>
      <c r="AU105" s="32"/>
      <c r="AV105" s="24"/>
      <c r="AW105" s="32"/>
      <c r="AX105" s="32"/>
      <c r="AY105" s="32"/>
      <c r="AZ105" s="29"/>
      <c r="BA105" s="32"/>
      <c r="BB105" s="24"/>
      <c r="BC105" s="32"/>
      <c r="BD105" s="32"/>
      <c r="BE105" s="32"/>
      <c r="BF105" s="70"/>
      <c r="BG105" s="69"/>
      <c r="BH105" s="71"/>
      <c r="BI105" s="32"/>
      <c r="BJ105" s="32"/>
      <c r="BK105" s="50"/>
    </row>
    <row r="106" spans="1:63" ht="12.75" customHeight="1">
      <c r="A106" s="217"/>
      <c r="B106" s="219"/>
      <c r="C106" s="226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9"/>
      <c r="P106" s="635"/>
      <c r="Q106" s="636"/>
      <c r="R106" s="640"/>
      <c r="S106" s="636"/>
      <c r="T106" s="640"/>
      <c r="U106" s="636"/>
      <c r="V106" s="640"/>
      <c r="W106" s="641"/>
      <c r="X106" s="298"/>
      <c r="Y106" s="310"/>
      <c r="Z106" s="308"/>
      <c r="AA106" s="309"/>
      <c r="AB106" s="310"/>
      <c r="AC106" s="223"/>
      <c r="AD106" s="424"/>
      <c r="AE106" s="423"/>
      <c r="AF106" s="217"/>
      <c r="AG106" s="219"/>
      <c r="AH106" s="223"/>
      <c r="AI106" s="219"/>
      <c r="AJ106" s="223"/>
      <c r="AK106" s="219"/>
      <c r="AL106" s="223"/>
      <c r="AM106" s="423"/>
      <c r="AN106" s="34"/>
      <c r="AO106" s="32"/>
      <c r="AP106" s="24"/>
      <c r="AQ106" s="29"/>
      <c r="AR106" s="32"/>
      <c r="AS106" s="32"/>
      <c r="AT106" s="42"/>
      <c r="AU106" s="31"/>
      <c r="AV106" s="41"/>
      <c r="AW106" s="31"/>
      <c r="AX106" s="31"/>
      <c r="AY106" s="31"/>
      <c r="AZ106" s="42"/>
      <c r="BA106" s="31"/>
      <c r="BB106" s="41"/>
      <c r="BC106" s="31"/>
      <c r="BD106" s="31"/>
      <c r="BE106" s="31"/>
      <c r="BF106" s="42"/>
      <c r="BG106" s="31"/>
      <c r="BH106" s="41"/>
      <c r="BI106" s="31"/>
      <c r="BJ106" s="31"/>
      <c r="BK106" s="111"/>
    </row>
    <row r="107" spans="1:63" ht="12.75" customHeight="1">
      <c r="A107" s="217"/>
      <c r="B107" s="219"/>
      <c r="C107" s="226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9"/>
      <c r="P107" s="635"/>
      <c r="Q107" s="636"/>
      <c r="R107" s="640"/>
      <c r="S107" s="636"/>
      <c r="T107" s="640"/>
      <c r="U107" s="636"/>
      <c r="V107" s="620"/>
      <c r="W107" s="642"/>
      <c r="X107" s="298"/>
      <c r="Y107" s="310"/>
      <c r="Z107" s="308"/>
      <c r="AA107" s="309"/>
      <c r="AB107" s="310"/>
      <c r="AC107" s="223"/>
      <c r="AD107" s="424"/>
      <c r="AE107" s="423"/>
      <c r="AF107" s="217"/>
      <c r="AG107" s="219"/>
      <c r="AH107" s="223"/>
      <c r="AI107" s="219"/>
      <c r="AJ107" s="223"/>
      <c r="AK107" s="219"/>
      <c r="AL107" s="223"/>
      <c r="AM107" s="423"/>
      <c r="AN107" s="34"/>
      <c r="AO107" s="32"/>
      <c r="AP107" s="24"/>
      <c r="AQ107" s="31"/>
      <c r="AR107" s="31"/>
      <c r="AS107" s="31"/>
      <c r="AT107" s="29"/>
      <c r="AU107" s="32"/>
      <c r="AV107" s="24"/>
      <c r="AW107" s="32"/>
      <c r="AX107" s="32"/>
      <c r="AY107" s="32"/>
      <c r="AZ107" s="29"/>
      <c r="BA107" s="32"/>
      <c r="BB107" s="24"/>
      <c r="BC107" s="32"/>
      <c r="BD107" s="32"/>
      <c r="BE107" s="32"/>
      <c r="BF107" s="29"/>
      <c r="BG107" s="32"/>
      <c r="BH107" s="24"/>
      <c r="BI107" s="32"/>
      <c r="BJ107" s="32"/>
      <c r="BK107" s="50"/>
    </row>
    <row r="108" spans="1:63" ht="12.75" customHeight="1">
      <c r="A108" s="217"/>
      <c r="B108" s="219"/>
      <c r="C108" s="226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9"/>
      <c r="P108" s="635"/>
      <c r="Q108" s="636"/>
      <c r="R108" s="640"/>
      <c r="S108" s="636"/>
      <c r="T108" s="640"/>
      <c r="U108" s="636"/>
      <c r="V108" s="640"/>
      <c r="W108" s="641"/>
      <c r="X108" s="298"/>
      <c r="Y108" s="310"/>
      <c r="Z108" s="308"/>
      <c r="AA108" s="309"/>
      <c r="AB108" s="310"/>
      <c r="AC108" s="223"/>
      <c r="AD108" s="424"/>
      <c r="AE108" s="423"/>
      <c r="AF108" s="217"/>
      <c r="AG108" s="219"/>
      <c r="AH108" s="223"/>
      <c r="AI108" s="219"/>
      <c r="AJ108" s="223"/>
      <c r="AK108" s="219"/>
      <c r="AL108" s="223"/>
      <c r="AM108" s="423"/>
      <c r="AN108" s="34"/>
      <c r="AO108" s="32"/>
      <c r="AP108" s="24"/>
      <c r="AQ108" s="29"/>
      <c r="AR108" s="32"/>
      <c r="AS108" s="32"/>
      <c r="AT108" s="42"/>
      <c r="AU108" s="31"/>
      <c r="AV108" s="41"/>
      <c r="AW108" s="31"/>
      <c r="AX108" s="31"/>
      <c r="AY108" s="31"/>
      <c r="AZ108" s="42"/>
      <c r="BA108" s="31"/>
      <c r="BB108" s="41"/>
      <c r="BC108" s="42"/>
      <c r="BD108" s="31"/>
      <c r="BE108" s="41"/>
      <c r="BF108" s="184"/>
      <c r="BG108" s="185"/>
      <c r="BH108" s="186"/>
      <c r="BI108" s="31"/>
      <c r="BJ108" s="31"/>
      <c r="BK108" s="54"/>
    </row>
    <row r="109" spans="1:63" ht="12.75" customHeight="1">
      <c r="A109" s="217"/>
      <c r="B109" s="219"/>
      <c r="C109" s="226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9"/>
      <c r="P109" s="635"/>
      <c r="Q109" s="636"/>
      <c r="R109" s="640"/>
      <c r="S109" s="636"/>
      <c r="T109" s="640"/>
      <c r="U109" s="636"/>
      <c r="V109" s="640"/>
      <c r="W109" s="641"/>
      <c r="X109" s="298"/>
      <c r="Y109" s="310"/>
      <c r="Z109" s="308"/>
      <c r="AA109" s="309"/>
      <c r="AB109" s="310"/>
      <c r="AC109" s="223"/>
      <c r="AD109" s="424"/>
      <c r="AE109" s="423"/>
      <c r="AF109" s="217"/>
      <c r="AG109" s="219"/>
      <c r="AH109" s="223"/>
      <c r="AI109" s="219"/>
      <c r="AJ109" s="223"/>
      <c r="AK109" s="219"/>
      <c r="AL109" s="223"/>
      <c r="AM109" s="423"/>
      <c r="AN109" s="34"/>
      <c r="AO109" s="32"/>
      <c r="AP109" s="24"/>
      <c r="AQ109" s="31"/>
      <c r="AR109" s="31"/>
      <c r="AS109" s="31"/>
      <c r="AT109" s="29"/>
      <c r="AU109" s="32"/>
      <c r="AV109" s="24"/>
      <c r="AW109" s="32"/>
      <c r="AX109" s="32"/>
      <c r="AY109" s="32"/>
      <c r="AZ109" s="29"/>
      <c r="BA109" s="32"/>
      <c r="BB109" s="24"/>
      <c r="BC109" s="32"/>
      <c r="BD109" s="32"/>
      <c r="BE109" s="32"/>
      <c r="BF109" s="29"/>
      <c r="BG109" s="32"/>
      <c r="BH109" s="24"/>
      <c r="BI109" s="32"/>
      <c r="BJ109" s="32"/>
      <c r="BK109" s="50"/>
    </row>
    <row r="110" spans="1:63" ht="12.75" customHeight="1">
      <c r="A110" s="217"/>
      <c r="B110" s="219"/>
      <c r="C110" s="226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9"/>
      <c r="P110" s="635"/>
      <c r="Q110" s="636"/>
      <c r="R110" s="640"/>
      <c r="S110" s="636"/>
      <c r="T110" s="640"/>
      <c r="U110" s="636"/>
      <c r="V110" s="640"/>
      <c r="W110" s="641"/>
      <c r="X110" s="298"/>
      <c r="Y110" s="310"/>
      <c r="Z110" s="308"/>
      <c r="AA110" s="309"/>
      <c r="AB110" s="310"/>
      <c r="AC110" s="223"/>
      <c r="AD110" s="424"/>
      <c r="AE110" s="423"/>
      <c r="AF110" s="217"/>
      <c r="AG110" s="219"/>
      <c r="AH110" s="223"/>
      <c r="AI110" s="219"/>
      <c r="AJ110" s="223"/>
      <c r="AK110" s="219"/>
      <c r="AL110" s="223"/>
      <c r="AM110" s="423"/>
      <c r="AN110" s="34"/>
      <c r="AO110" s="32"/>
      <c r="AP110" s="24"/>
      <c r="AQ110" s="29"/>
      <c r="AR110" s="32"/>
      <c r="AS110" s="32"/>
      <c r="AT110" s="42"/>
      <c r="AU110" s="31"/>
      <c r="AV110" s="41"/>
      <c r="AW110" s="31"/>
      <c r="AX110" s="31"/>
      <c r="AY110" s="31"/>
      <c r="AZ110" s="42"/>
      <c r="BA110" s="31"/>
      <c r="BB110" s="41"/>
      <c r="BC110" s="31"/>
      <c r="BD110" s="31"/>
      <c r="BE110" s="31"/>
      <c r="BF110" s="42"/>
      <c r="BG110" s="31"/>
      <c r="BH110" s="41"/>
      <c r="BI110" s="110"/>
      <c r="BJ110" s="110"/>
      <c r="BK110" s="111"/>
    </row>
    <row r="111" spans="1:63" ht="12.75">
      <c r="A111" s="217"/>
      <c r="B111" s="219"/>
      <c r="C111" s="226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9"/>
      <c r="P111" s="217"/>
      <c r="Q111" s="219"/>
      <c r="R111" s="223"/>
      <c r="S111" s="219"/>
      <c r="T111" s="223"/>
      <c r="U111" s="219"/>
      <c r="V111" s="223"/>
      <c r="W111" s="423"/>
      <c r="X111" s="298"/>
      <c r="Y111" s="310"/>
      <c r="Z111" s="308"/>
      <c r="AA111" s="309"/>
      <c r="AB111" s="310"/>
      <c r="AC111" s="223"/>
      <c r="AD111" s="424"/>
      <c r="AE111" s="423"/>
      <c r="AF111" s="217"/>
      <c r="AG111" s="219"/>
      <c r="AH111" s="223"/>
      <c r="AI111" s="219"/>
      <c r="AJ111" s="223"/>
      <c r="AK111" s="219"/>
      <c r="AL111" s="223"/>
      <c r="AM111" s="423"/>
      <c r="AN111" s="34"/>
      <c r="AO111" s="32"/>
      <c r="AP111" s="24"/>
      <c r="AQ111" s="31"/>
      <c r="AR111" s="31"/>
      <c r="AS111" s="31"/>
      <c r="AT111" s="29"/>
      <c r="AU111" s="32"/>
      <c r="AV111" s="24"/>
      <c r="AW111" s="32"/>
      <c r="AX111" s="32"/>
      <c r="AY111" s="32"/>
      <c r="AZ111" s="29"/>
      <c r="BA111" s="32"/>
      <c r="BB111" s="24"/>
      <c r="BC111" s="32"/>
      <c r="BD111" s="32"/>
      <c r="BE111" s="32"/>
      <c r="BF111" s="29"/>
      <c r="BG111" s="32"/>
      <c r="BH111" s="24"/>
      <c r="BI111" s="32"/>
      <c r="BJ111" s="32"/>
      <c r="BK111" s="50"/>
    </row>
    <row r="112" spans="1:63" ht="12.75">
      <c r="A112" s="217"/>
      <c r="B112" s="219"/>
      <c r="C112" s="226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9"/>
      <c r="P112" s="217"/>
      <c r="Q112" s="219"/>
      <c r="R112" s="223"/>
      <c r="S112" s="219"/>
      <c r="T112" s="223"/>
      <c r="U112" s="219"/>
      <c r="V112" s="223"/>
      <c r="W112" s="423"/>
      <c r="X112" s="298"/>
      <c r="Y112" s="310"/>
      <c r="Z112" s="308"/>
      <c r="AA112" s="309"/>
      <c r="AB112" s="310"/>
      <c r="AC112" s="223"/>
      <c r="AD112" s="424"/>
      <c r="AE112" s="423"/>
      <c r="AF112" s="217"/>
      <c r="AG112" s="219"/>
      <c r="AH112" s="223"/>
      <c r="AI112" s="219"/>
      <c r="AJ112" s="223"/>
      <c r="AK112" s="219"/>
      <c r="AL112" s="223"/>
      <c r="AM112" s="423"/>
      <c r="AN112" s="34"/>
      <c r="AO112" s="32"/>
      <c r="AP112" s="24"/>
      <c r="AQ112" s="29"/>
      <c r="AR112" s="32"/>
      <c r="AS112" s="32"/>
      <c r="AT112" s="40"/>
      <c r="AU112" s="43"/>
      <c r="AV112" s="30"/>
      <c r="AW112" s="43"/>
      <c r="AX112" s="43"/>
      <c r="AY112" s="43"/>
      <c r="AZ112" s="40"/>
      <c r="BA112" s="43"/>
      <c r="BB112" s="30"/>
      <c r="BC112" s="43"/>
      <c r="BD112" s="43"/>
      <c r="BE112" s="43"/>
      <c r="BF112" s="40"/>
      <c r="BG112" s="43"/>
      <c r="BH112" s="30"/>
      <c r="BI112" s="43"/>
      <c r="BJ112" s="43"/>
      <c r="BK112" s="49"/>
    </row>
    <row r="113" spans="1:63" ht="12.75" customHeight="1">
      <c r="A113" s="277"/>
      <c r="B113" s="278"/>
      <c r="C113" s="266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  <c r="O113" s="268"/>
      <c r="P113" s="277"/>
      <c r="Q113" s="278"/>
      <c r="R113" s="282"/>
      <c r="S113" s="278"/>
      <c r="T113" s="282"/>
      <c r="U113" s="278"/>
      <c r="V113" s="282"/>
      <c r="W113" s="480"/>
      <c r="X113" s="277"/>
      <c r="Y113" s="278"/>
      <c r="Z113" s="282"/>
      <c r="AA113" s="283"/>
      <c r="AB113" s="278"/>
      <c r="AC113" s="282"/>
      <c r="AD113" s="283"/>
      <c r="AE113" s="480"/>
      <c r="AF113" s="277"/>
      <c r="AG113" s="278"/>
      <c r="AH113" s="282"/>
      <c r="AI113" s="278"/>
      <c r="AJ113" s="282"/>
      <c r="AK113" s="278"/>
      <c r="AL113" s="282"/>
      <c r="AM113" s="480"/>
      <c r="AN113" s="615"/>
      <c r="AO113" s="257"/>
      <c r="AP113" s="401"/>
      <c r="AQ113" s="242"/>
      <c r="AR113" s="257"/>
      <c r="AS113" s="401"/>
      <c r="AT113" s="242"/>
      <c r="AU113" s="257"/>
      <c r="AV113" s="401"/>
      <c r="AW113" s="242"/>
      <c r="AX113" s="257"/>
      <c r="AY113" s="401"/>
      <c r="AZ113" s="242"/>
      <c r="BA113" s="257"/>
      <c r="BB113" s="401"/>
      <c r="BC113" s="242"/>
      <c r="BD113" s="257"/>
      <c r="BE113" s="401"/>
      <c r="BF113" s="242"/>
      <c r="BG113" s="257"/>
      <c r="BH113" s="401"/>
      <c r="BI113" s="242"/>
      <c r="BJ113" s="257"/>
      <c r="BK113" s="614"/>
    </row>
    <row r="114" spans="1:63" ht="12.75" customHeight="1">
      <c r="A114" s="217"/>
      <c r="B114" s="219"/>
      <c r="C114" s="226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9"/>
      <c r="P114" s="217"/>
      <c r="Q114" s="219"/>
      <c r="R114" s="223"/>
      <c r="S114" s="219"/>
      <c r="T114" s="223"/>
      <c r="U114" s="219"/>
      <c r="V114" s="223"/>
      <c r="W114" s="423"/>
      <c r="X114" s="298"/>
      <c r="Y114" s="310"/>
      <c r="Z114" s="308"/>
      <c r="AA114" s="309"/>
      <c r="AB114" s="310"/>
      <c r="AC114" s="223"/>
      <c r="AD114" s="424"/>
      <c r="AE114" s="423"/>
      <c r="AF114" s="217"/>
      <c r="AG114" s="219"/>
      <c r="AH114" s="223"/>
      <c r="AI114" s="219"/>
      <c r="AJ114" s="223"/>
      <c r="AK114" s="219"/>
      <c r="AL114" s="223"/>
      <c r="AM114" s="423"/>
      <c r="AN114" s="34"/>
      <c r="AO114" s="32"/>
      <c r="AP114" s="24"/>
      <c r="AQ114" s="31"/>
      <c r="AR114" s="31"/>
      <c r="AS114" s="31"/>
      <c r="AT114" s="29"/>
      <c r="AU114" s="32"/>
      <c r="AV114" s="24"/>
      <c r="AW114" s="31"/>
      <c r="AX114" s="31"/>
      <c r="AY114" s="31"/>
      <c r="AZ114" s="37"/>
      <c r="BA114" s="38"/>
      <c r="BB114" s="39"/>
      <c r="BC114" s="38"/>
      <c r="BD114" s="38"/>
      <c r="BE114" s="38"/>
      <c r="BF114" s="29"/>
      <c r="BG114" s="32"/>
      <c r="BH114" s="24"/>
      <c r="BI114" s="184"/>
      <c r="BJ114" s="185"/>
      <c r="BK114" s="193"/>
    </row>
    <row r="115" spans="1:63" ht="12.75" customHeight="1">
      <c r="A115" s="217"/>
      <c r="B115" s="219"/>
      <c r="C115" s="226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9"/>
      <c r="P115" s="217"/>
      <c r="Q115" s="219"/>
      <c r="R115" s="223"/>
      <c r="S115" s="219"/>
      <c r="T115" s="223"/>
      <c r="U115" s="219"/>
      <c r="V115" s="223"/>
      <c r="W115" s="423"/>
      <c r="X115" s="298"/>
      <c r="Y115" s="310"/>
      <c r="Z115" s="308"/>
      <c r="AA115" s="309"/>
      <c r="AB115" s="310"/>
      <c r="AC115" s="223"/>
      <c r="AD115" s="424"/>
      <c r="AE115" s="423"/>
      <c r="AF115" s="217"/>
      <c r="AG115" s="219"/>
      <c r="AH115" s="223"/>
      <c r="AI115" s="219"/>
      <c r="AJ115" s="223"/>
      <c r="AK115" s="219"/>
      <c r="AL115" s="223"/>
      <c r="AM115" s="423"/>
      <c r="AN115" s="34"/>
      <c r="AO115" s="32"/>
      <c r="AP115" s="24"/>
      <c r="AQ115" s="29"/>
      <c r="AR115" s="32"/>
      <c r="AS115" s="24"/>
      <c r="AT115" s="32"/>
      <c r="AU115" s="32"/>
      <c r="AV115" s="32"/>
      <c r="AW115" s="29"/>
      <c r="AX115" s="32"/>
      <c r="AY115" s="32"/>
      <c r="AZ115" s="29"/>
      <c r="BA115" s="32"/>
      <c r="BB115" s="24"/>
      <c r="BC115" s="32"/>
      <c r="BD115" s="32"/>
      <c r="BE115" s="32"/>
      <c r="BF115" s="29"/>
      <c r="BG115" s="32"/>
      <c r="BH115" s="24"/>
      <c r="BI115" s="32"/>
      <c r="BJ115" s="32"/>
      <c r="BK115" s="50"/>
    </row>
    <row r="116" spans="1:63" ht="12.75" customHeight="1">
      <c r="A116" s="217"/>
      <c r="B116" s="219"/>
      <c r="C116" s="226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9"/>
      <c r="P116" s="217"/>
      <c r="Q116" s="219"/>
      <c r="R116" s="223"/>
      <c r="S116" s="219"/>
      <c r="T116" s="223"/>
      <c r="U116" s="219"/>
      <c r="V116" s="223"/>
      <c r="W116" s="423"/>
      <c r="X116" s="298"/>
      <c r="Y116" s="310"/>
      <c r="Z116" s="308"/>
      <c r="AA116" s="309"/>
      <c r="AB116" s="310"/>
      <c r="AC116" s="223"/>
      <c r="AD116" s="424"/>
      <c r="AE116" s="423"/>
      <c r="AF116" s="217"/>
      <c r="AG116" s="219"/>
      <c r="AH116" s="223"/>
      <c r="AI116" s="219"/>
      <c r="AJ116" s="223"/>
      <c r="AK116" s="219"/>
      <c r="AL116" s="223"/>
      <c r="AM116" s="423"/>
      <c r="AN116" s="34"/>
      <c r="AO116" s="32"/>
      <c r="AP116" s="24"/>
      <c r="AQ116" s="32"/>
      <c r="AR116" s="32"/>
      <c r="AS116" s="32"/>
      <c r="AT116" s="29"/>
      <c r="AU116" s="32"/>
      <c r="AV116" s="24"/>
      <c r="AW116" s="32"/>
      <c r="AX116" s="32"/>
      <c r="AY116" s="32"/>
      <c r="AZ116" s="29"/>
      <c r="BA116" s="32"/>
      <c r="BB116" s="24"/>
      <c r="BC116" s="32"/>
      <c r="BD116" s="32"/>
      <c r="BE116" s="32"/>
      <c r="BF116" s="29"/>
      <c r="BG116" s="32"/>
      <c r="BH116" s="24"/>
      <c r="BI116" s="32"/>
      <c r="BJ116" s="32"/>
      <c r="BK116" s="50"/>
    </row>
    <row r="117" spans="1:63" ht="12.75" customHeight="1">
      <c r="A117" s="217"/>
      <c r="B117" s="219"/>
      <c r="C117" s="226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9"/>
      <c r="P117" s="217"/>
      <c r="Q117" s="219"/>
      <c r="R117" s="223"/>
      <c r="S117" s="219"/>
      <c r="T117" s="223"/>
      <c r="U117" s="219"/>
      <c r="V117" s="223"/>
      <c r="W117" s="423"/>
      <c r="X117" s="298"/>
      <c r="Y117" s="310"/>
      <c r="Z117" s="308"/>
      <c r="AA117" s="309"/>
      <c r="AB117" s="310"/>
      <c r="AC117" s="223"/>
      <c r="AD117" s="424"/>
      <c r="AE117" s="423"/>
      <c r="AF117" s="217"/>
      <c r="AG117" s="219"/>
      <c r="AH117" s="223"/>
      <c r="AI117" s="219"/>
      <c r="AJ117" s="223"/>
      <c r="AK117" s="219"/>
      <c r="AL117" s="223"/>
      <c r="AM117" s="423"/>
      <c r="AN117" s="34"/>
      <c r="AO117" s="32"/>
      <c r="AP117" s="24"/>
      <c r="AQ117" s="29"/>
      <c r="AR117" s="32"/>
      <c r="AS117" s="24"/>
      <c r="AT117" s="31"/>
      <c r="AU117" s="31"/>
      <c r="AV117" s="31"/>
      <c r="AW117" s="29"/>
      <c r="AX117" s="32"/>
      <c r="AY117" s="32"/>
      <c r="AZ117" s="29"/>
      <c r="BA117" s="32"/>
      <c r="BB117" s="24"/>
      <c r="BC117" s="32"/>
      <c r="BD117" s="32"/>
      <c r="BE117" s="32"/>
      <c r="BF117" s="29"/>
      <c r="BG117" s="32"/>
      <c r="BH117" s="24"/>
      <c r="BI117" s="32"/>
      <c r="BJ117" s="32"/>
      <c r="BK117" s="50"/>
    </row>
    <row r="118" spans="1:63" ht="12.75" customHeight="1">
      <c r="A118" s="217"/>
      <c r="B118" s="219"/>
      <c r="C118" s="226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217"/>
      <c r="Q118" s="219"/>
      <c r="R118" s="223"/>
      <c r="S118" s="219"/>
      <c r="T118" s="223"/>
      <c r="U118" s="219"/>
      <c r="V118" s="223"/>
      <c r="W118" s="423"/>
      <c r="X118" s="298"/>
      <c r="Y118" s="310"/>
      <c r="Z118" s="308"/>
      <c r="AA118" s="309"/>
      <c r="AB118" s="310"/>
      <c r="AC118" s="223"/>
      <c r="AD118" s="424"/>
      <c r="AE118" s="423"/>
      <c r="AF118" s="217"/>
      <c r="AG118" s="219"/>
      <c r="AH118" s="223"/>
      <c r="AI118" s="219"/>
      <c r="AJ118" s="223"/>
      <c r="AK118" s="219"/>
      <c r="AL118" s="223"/>
      <c r="AM118" s="423"/>
      <c r="AN118" s="34"/>
      <c r="AO118" s="32"/>
      <c r="AP118" s="24"/>
      <c r="AQ118" s="29"/>
      <c r="AR118" s="32"/>
      <c r="AS118" s="24"/>
      <c r="AT118" s="29"/>
      <c r="AU118" s="32"/>
      <c r="AV118" s="24"/>
      <c r="AW118" s="29"/>
      <c r="AX118" s="32"/>
      <c r="AY118" s="24"/>
      <c r="AZ118" s="42"/>
      <c r="BA118" s="31"/>
      <c r="BB118" s="41"/>
      <c r="BC118" s="29"/>
      <c r="BD118" s="32"/>
      <c r="BE118" s="24"/>
      <c r="BF118" s="42"/>
      <c r="BG118" s="31"/>
      <c r="BH118" s="41"/>
      <c r="BI118" s="29"/>
      <c r="BJ118" s="32"/>
      <c r="BK118" s="50"/>
    </row>
    <row r="119" spans="1:63" ht="12.75" customHeight="1">
      <c r="A119" s="217"/>
      <c r="B119" s="219"/>
      <c r="C119" s="226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9"/>
      <c r="P119" s="217"/>
      <c r="Q119" s="219"/>
      <c r="R119" s="223"/>
      <c r="S119" s="219"/>
      <c r="T119" s="223"/>
      <c r="U119" s="219"/>
      <c r="V119" s="223"/>
      <c r="W119" s="423"/>
      <c r="X119" s="298"/>
      <c r="Y119" s="310"/>
      <c r="Z119" s="308"/>
      <c r="AA119" s="309"/>
      <c r="AB119" s="310"/>
      <c r="AC119" s="223"/>
      <c r="AD119" s="424"/>
      <c r="AE119" s="423"/>
      <c r="AF119" s="217"/>
      <c r="AG119" s="219"/>
      <c r="AH119" s="223"/>
      <c r="AI119" s="219"/>
      <c r="AJ119" s="223"/>
      <c r="AK119" s="219"/>
      <c r="AL119" s="223"/>
      <c r="AM119" s="423"/>
      <c r="AN119" s="34"/>
      <c r="AO119" s="38"/>
      <c r="AP119" s="39"/>
      <c r="AQ119" s="31"/>
      <c r="AR119" s="31"/>
      <c r="AS119" s="31"/>
      <c r="AT119" s="37"/>
      <c r="AU119" s="38"/>
      <c r="AV119" s="39"/>
      <c r="AW119" s="31"/>
      <c r="AX119" s="31"/>
      <c r="AY119" s="31"/>
      <c r="AZ119" s="29"/>
      <c r="BA119" s="32"/>
      <c r="BB119" s="24"/>
      <c r="BC119" s="31"/>
      <c r="BD119" s="31"/>
      <c r="BE119" s="31"/>
      <c r="BF119" s="29"/>
      <c r="BG119" s="32"/>
      <c r="BH119" s="24"/>
      <c r="BI119" s="31"/>
      <c r="BJ119" s="31"/>
      <c r="BK119" s="54"/>
    </row>
    <row r="120" spans="1:63" ht="12.75" customHeight="1">
      <c r="A120" s="217"/>
      <c r="B120" s="219"/>
      <c r="C120" s="226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9"/>
      <c r="P120" s="217"/>
      <c r="Q120" s="219"/>
      <c r="R120" s="223"/>
      <c r="S120" s="219"/>
      <c r="T120" s="223"/>
      <c r="U120" s="219"/>
      <c r="V120" s="223"/>
      <c r="W120" s="423"/>
      <c r="X120" s="298"/>
      <c r="Y120" s="310"/>
      <c r="Z120" s="308"/>
      <c r="AA120" s="309"/>
      <c r="AB120" s="310"/>
      <c r="AC120" s="223"/>
      <c r="AD120" s="424"/>
      <c r="AE120" s="423"/>
      <c r="AF120" s="217"/>
      <c r="AG120" s="219"/>
      <c r="AH120" s="223"/>
      <c r="AI120" s="219"/>
      <c r="AJ120" s="223"/>
      <c r="AK120" s="219"/>
      <c r="AL120" s="223"/>
      <c r="AM120" s="423"/>
      <c r="AN120" s="34"/>
      <c r="AO120" s="38"/>
      <c r="AP120" s="39"/>
      <c r="AQ120" s="37"/>
      <c r="AR120" s="38"/>
      <c r="AS120" s="39"/>
      <c r="AT120" s="37"/>
      <c r="AU120" s="38"/>
      <c r="AV120" s="39"/>
      <c r="AW120" s="37"/>
      <c r="AX120" s="38"/>
      <c r="AY120" s="38"/>
      <c r="AZ120" s="37"/>
      <c r="BA120" s="38"/>
      <c r="BB120" s="39"/>
      <c r="BC120" s="184"/>
      <c r="BD120" s="185"/>
      <c r="BE120" s="186"/>
      <c r="BF120" s="29"/>
      <c r="BG120" s="32"/>
      <c r="BH120" s="24"/>
      <c r="BI120" s="32"/>
      <c r="BJ120" s="32"/>
      <c r="BK120" s="50"/>
    </row>
    <row r="121" spans="1:63" ht="12.75" customHeight="1">
      <c r="A121" s="212"/>
      <c r="B121" s="206"/>
      <c r="C121" s="204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195"/>
      <c r="P121" s="213"/>
      <c r="Q121" s="214"/>
      <c r="R121" s="196"/>
      <c r="S121" s="197"/>
      <c r="T121" s="215"/>
      <c r="U121" s="214"/>
      <c r="V121" s="215"/>
      <c r="W121" s="201"/>
      <c r="X121" s="212"/>
      <c r="Y121" s="206"/>
      <c r="Z121" s="178"/>
      <c r="AA121" s="208"/>
      <c r="AB121" s="206"/>
      <c r="AC121" s="82"/>
      <c r="AD121" s="241"/>
      <c r="AE121" s="201"/>
      <c r="AF121" s="213"/>
      <c r="AG121" s="214"/>
      <c r="AH121" s="215"/>
      <c r="AI121" s="214"/>
      <c r="AJ121" s="82"/>
      <c r="AK121" s="171"/>
      <c r="AL121" s="215"/>
      <c r="AM121" s="201"/>
      <c r="AN121" s="172"/>
      <c r="AO121" s="168"/>
      <c r="AP121" s="171"/>
      <c r="AQ121" s="82"/>
      <c r="AR121" s="168"/>
      <c r="AS121" s="171"/>
      <c r="AT121" s="82"/>
      <c r="AU121" s="168"/>
      <c r="AV121" s="171"/>
      <c r="AW121" s="82"/>
      <c r="AX121" s="168"/>
      <c r="AY121" s="171"/>
      <c r="AZ121" s="82"/>
      <c r="BA121" s="168"/>
      <c r="BB121" s="171"/>
      <c r="BC121" s="82"/>
      <c r="BD121" s="168"/>
      <c r="BE121" s="171"/>
      <c r="BF121" s="72"/>
      <c r="BG121" s="72"/>
      <c r="BH121" s="72"/>
      <c r="BI121" s="48"/>
      <c r="BJ121" s="72"/>
      <c r="BK121" s="73"/>
    </row>
    <row r="122" spans="1:63" ht="12.75" customHeight="1">
      <c r="A122" s="212"/>
      <c r="B122" s="206"/>
      <c r="C122" s="204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195"/>
      <c r="P122" s="213"/>
      <c r="Q122" s="214"/>
      <c r="R122" s="215"/>
      <c r="S122" s="214"/>
      <c r="T122" s="215"/>
      <c r="U122" s="214"/>
      <c r="V122" s="215"/>
      <c r="W122" s="201"/>
      <c r="X122" s="643"/>
      <c r="Y122" s="644"/>
      <c r="Z122" s="645"/>
      <c r="AA122" s="208"/>
      <c r="AB122" s="206"/>
      <c r="AC122" s="215"/>
      <c r="AD122" s="241"/>
      <c r="AE122" s="201"/>
      <c r="AF122" s="213"/>
      <c r="AG122" s="214"/>
      <c r="AH122" s="215"/>
      <c r="AI122" s="214"/>
      <c r="AJ122" s="215"/>
      <c r="AK122" s="214"/>
      <c r="AL122" s="215"/>
      <c r="AM122" s="201"/>
      <c r="AN122" s="649"/>
      <c r="AO122" s="647"/>
      <c r="AP122" s="648"/>
      <c r="AQ122" s="646"/>
      <c r="AR122" s="647"/>
      <c r="AS122" s="648"/>
      <c r="AT122" s="646"/>
      <c r="AU122" s="647"/>
      <c r="AV122" s="648"/>
      <c r="AW122" s="646"/>
      <c r="AX122" s="647"/>
      <c r="AY122" s="648"/>
      <c r="AZ122" s="646"/>
      <c r="BA122" s="647"/>
      <c r="BB122" s="648"/>
      <c r="BC122" s="646"/>
      <c r="BD122" s="647"/>
      <c r="BE122" s="648"/>
      <c r="BF122" s="215"/>
      <c r="BG122" s="241"/>
      <c r="BH122" s="214"/>
      <c r="BI122" s="215"/>
      <c r="BJ122" s="241"/>
      <c r="BK122" s="201"/>
    </row>
    <row r="123" spans="1:63" ht="12.75" customHeight="1">
      <c r="A123" s="217"/>
      <c r="B123" s="219"/>
      <c r="C123" s="226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9"/>
      <c r="P123" s="217"/>
      <c r="Q123" s="219"/>
      <c r="R123" s="223"/>
      <c r="S123" s="219"/>
      <c r="T123" s="223"/>
      <c r="U123" s="219"/>
      <c r="V123" s="223"/>
      <c r="W123" s="423"/>
      <c r="X123" s="217"/>
      <c r="Y123" s="219"/>
      <c r="Z123" s="223"/>
      <c r="AA123" s="424"/>
      <c r="AB123" s="219"/>
      <c r="AC123" s="223"/>
      <c r="AD123" s="424"/>
      <c r="AE123" s="423"/>
      <c r="AF123" s="217"/>
      <c r="AG123" s="219"/>
      <c r="AH123" s="223"/>
      <c r="AI123" s="219"/>
      <c r="AJ123" s="223"/>
      <c r="AK123" s="219"/>
      <c r="AL123" s="223"/>
      <c r="AM123" s="423"/>
      <c r="AN123" s="34"/>
      <c r="AO123" s="32"/>
      <c r="AP123" s="24"/>
      <c r="AQ123" s="29"/>
      <c r="AR123" s="32"/>
      <c r="AS123" s="24"/>
      <c r="AT123" s="29"/>
      <c r="AU123" s="32"/>
      <c r="AV123" s="24"/>
      <c r="AW123" s="29"/>
      <c r="AX123" s="32"/>
      <c r="AY123" s="24"/>
      <c r="AZ123" s="29"/>
      <c r="BA123" s="32"/>
      <c r="BB123" s="24"/>
      <c r="BC123" s="29"/>
      <c r="BD123" s="32"/>
      <c r="BE123" s="24"/>
      <c r="BF123" s="29"/>
      <c r="BG123" s="32"/>
      <c r="BH123" s="24"/>
      <c r="BI123" s="29"/>
      <c r="BJ123" s="32"/>
      <c r="BK123" s="50"/>
    </row>
    <row r="124" spans="1:63" ht="12.75" customHeight="1">
      <c r="A124" s="217"/>
      <c r="B124" s="219"/>
      <c r="C124" s="226"/>
      <c r="D124" s="258"/>
      <c r="E124" s="258"/>
      <c r="F124" s="258"/>
      <c r="G124" s="258"/>
      <c r="H124" s="258"/>
      <c r="I124" s="258"/>
      <c r="J124" s="258"/>
      <c r="K124" s="258"/>
      <c r="L124" s="258"/>
      <c r="M124" s="258"/>
      <c r="N124" s="258"/>
      <c r="O124" s="259"/>
      <c r="P124" s="217"/>
      <c r="Q124" s="219"/>
      <c r="R124" s="223"/>
      <c r="S124" s="219"/>
      <c r="T124" s="223"/>
      <c r="U124" s="219"/>
      <c r="V124" s="223"/>
      <c r="W124" s="423"/>
      <c r="X124" s="217"/>
      <c r="Y124" s="219"/>
      <c r="Z124" s="223"/>
      <c r="AA124" s="424"/>
      <c r="AB124" s="219"/>
      <c r="AC124" s="223"/>
      <c r="AD124" s="424"/>
      <c r="AE124" s="423"/>
      <c r="AF124" s="217"/>
      <c r="AG124" s="219"/>
      <c r="AH124" s="223"/>
      <c r="AI124" s="219"/>
      <c r="AJ124" s="223"/>
      <c r="AK124" s="219"/>
      <c r="AL124" s="223"/>
      <c r="AM124" s="423"/>
      <c r="AN124" s="34"/>
      <c r="AO124" s="32"/>
      <c r="AP124" s="24"/>
      <c r="AQ124" s="29"/>
      <c r="AR124" s="32"/>
      <c r="AS124" s="24"/>
      <c r="AT124" s="29"/>
      <c r="AU124" s="32"/>
      <c r="AV124" s="24"/>
      <c r="AW124" s="29"/>
      <c r="AX124" s="32"/>
      <c r="AY124" s="24"/>
      <c r="AZ124" s="29"/>
      <c r="BA124" s="32"/>
      <c r="BB124" s="24"/>
      <c r="BC124" s="29"/>
      <c r="BD124" s="32"/>
      <c r="BE124" s="24"/>
      <c r="BF124" s="29"/>
      <c r="BG124" s="32"/>
      <c r="BH124" s="24"/>
      <c r="BI124" s="29"/>
      <c r="BJ124" s="32"/>
      <c r="BK124" s="50"/>
    </row>
    <row r="125" spans="1:63" ht="12.75">
      <c r="A125" s="217"/>
      <c r="B125" s="219"/>
      <c r="C125" s="226"/>
      <c r="D125" s="258"/>
      <c r="E125" s="258"/>
      <c r="F125" s="258"/>
      <c r="G125" s="258"/>
      <c r="H125" s="258"/>
      <c r="I125" s="258"/>
      <c r="J125" s="258"/>
      <c r="K125" s="258"/>
      <c r="L125" s="258"/>
      <c r="M125" s="258"/>
      <c r="N125" s="258"/>
      <c r="O125" s="259"/>
      <c r="P125" s="217"/>
      <c r="Q125" s="219"/>
      <c r="R125" s="223"/>
      <c r="S125" s="219"/>
      <c r="T125" s="223"/>
      <c r="U125" s="219"/>
      <c r="V125" s="223"/>
      <c r="W125" s="423"/>
      <c r="X125" s="217"/>
      <c r="Y125" s="219"/>
      <c r="Z125" s="223"/>
      <c r="AA125" s="424"/>
      <c r="AB125" s="219"/>
      <c r="AC125" s="223"/>
      <c r="AD125" s="424"/>
      <c r="AE125" s="423"/>
      <c r="AF125" s="217"/>
      <c r="AG125" s="219"/>
      <c r="AH125" s="223"/>
      <c r="AI125" s="219"/>
      <c r="AJ125" s="223"/>
      <c r="AK125" s="219"/>
      <c r="AL125" s="223"/>
      <c r="AM125" s="423"/>
      <c r="AN125" s="34"/>
      <c r="AO125" s="32"/>
      <c r="AP125" s="24"/>
      <c r="AQ125" s="29"/>
      <c r="AR125" s="32"/>
      <c r="AS125" s="24"/>
      <c r="AT125" s="29"/>
      <c r="AU125" s="32"/>
      <c r="AV125" s="24"/>
      <c r="AW125" s="29"/>
      <c r="AX125" s="32"/>
      <c r="AY125" s="24"/>
      <c r="AZ125" s="29"/>
      <c r="BA125" s="32"/>
      <c r="BB125" s="24"/>
      <c r="BC125" s="29"/>
      <c r="BD125" s="32"/>
      <c r="BE125" s="24"/>
      <c r="BF125" s="29"/>
      <c r="BG125" s="32"/>
      <c r="BH125" s="24"/>
      <c r="BI125" s="29"/>
      <c r="BJ125" s="32"/>
      <c r="BK125" s="50"/>
    </row>
    <row r="126" spans="1:63" ht="12.75" customHeight="1">
      <c r="A126" s="217"/>
      <c r="B126" s="219"/>
      <c r="C126" s="226"/>
      <c r="D126" s="258"/>
      <c r="E126" s="258"/>
      <c r="F126" s="258"/>
      <c r="G126" s="258"/>
      <c r="H126" s="258"/>
      <c r="I126" s="258"/>
      <c r="J126" s="258"/>
      <c r="K126" s="258"/>
      <c r="L126" s="258"/>
      <c r="M126" s="258"/>
      <c r="N126" s="258"/>
      <c r="O126" s="259"/>
      <c r="P126" s="217"/>
      <c r="Q126" s="219"/>
      <c r="R126" s="223"/>
      <c r="S126" s="219"/>
      <c r="T126" s="223"/>
      <c r="U126" s="219"/>
      <c r="V126" s="223"/>
      <c r="W126" s="423"/>
      <c r="X126" s="217"/>
      <c r="Y126" s="219"/>
      <c r="Z126" s="223"/>
      <c r="AA126" s="424"/>
      <c r="AB126" s="219"/>
      <c r="AC126" s="223"/>
      <c r="AD126" s="424"/>
      <c r="AE126" s="423"/>
      <c r="AF126" s="217"/>
      <c r="AG126" s="219"/>
      <c r="AH126" s="223"/>
      <c r="AI126" s="219"/>
      <c r="AJ126" s="223"/>
      <c r="AK126" s="219"/>
      <c r="AL126" s="223"/>
      <c r="AM126" s="423"/>
      <c r="AN126" s="34"/>
      <c r="AO126" s="32"/>
      <c r="AP126" s="24"/>
      <c r="AQ126" s="29"/>
      <c r="AR126" s="32"/>
      <c r="AS126" s="24"/>
      <c r="AT126" s="29"/>
      <c r="AU126" s="32"/>
      <c r="AV126" s="24"/>
      <c r="AW126" s="29"/>
      <c r="AX126" s="32"/>
      <c r="AY126" s="24"/>
      <c r="AZ126" s="29"/>
      <c r="BA126" s="32"/>
      <c r="BB126" s="24"/>
      <c r="BC126" s="29"/>
      <c r="BD126" s="32"/>
      <c r="BE126" s="24"/>
      <c r="BF126" s="29"/>
      <c r="BG126" s="32"/>
      <c r="BH126" s="24"/>
      <c r="BI126" s="29"/>
      <c r="BJ126" s="32"/>
      <c r="BK126" s="50"/>
    </row>
    <row r="127" spans="1:63" ht="12.75" customHeight="1">
      <c r="A127" s="490"/>
      <c r="B127" s="491"/>
      <c r="C127" s="204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195"/>
      <c r="P127" s="656"/>
      <c r="Q127" s="657"/>
      <c r="R127" s="500"/>
      <c r="S127" s="657"/>
      <c r="T127" s="500"/>
      <c r="U127" s="657"/>
      <c r="V127" s="500"/>
      <c r="W127" s="650"/>
      <c r="X127" s="651"/>
      <c r="Y127" s="652"/>
      <c r="Z127" s="653"/>
      <c r="AA127" s="654"/>
      <c r="AB127" s="652"/>
      <c r="AC127" s="500"/>
      <c r="AD127" s="655"/>
      <c r="AE127" s="650"/>
      <c r="AF127" s="656"/>
      <c r="AG127" s="657"/>
      <c r="AH127" s="500"/>
      <c r="AI127" s="657"/>
      <c r="AJ127" s="500"/>
      <c r="AK127" s="657"/>
      <c r="AL127" s="500"/>
      <c r="AM127" s="650"/>
      <c r="AN127" s="656"/>
      <c r="AO127" s="655"/>
      <c r="AP127" s="657"/>
      <c r="AQ127" s="500"/>
      <c r="AR127" s="655"/>
      <c r="AS127" s="657"/>
      <c r="AT127" s="500"/>
      <c r="AU127" s="655"/>
      <c r="AV127" s="657"/>
      <c r="AW127" s="500"/>
      <c r="AX127" s="655"/>
      <c r="AY127" s="657"/>
      <c r="AZ127" s="500"/>
      <c r="BA127" s="655"/>
      <c r="BB127" s="657"/>
      <c r="BC127" s="500"/>
      <c r="BD127" s="655"/>
      <c r="BE127" s="657"/>
      <c r="BF127" s="500"/>
      <c r="BG127" s="655"/>
      <c r="BH127" s="657"/>
      <c r="BI127" s="500"/>
      <c r="BJ127" s="655"/>
      <c r="BK127" s="650"/>
    </row>
    <row r="128" spans="1:63" ht="12.75" customHeight="1">
      <c r="A128" s="213"/>
      <c r="B128" s="214"/>
      <c r="C128" s="204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195"/>
      <c r="P128" s="213"/>
      <c r="Q128" s="214"/>
      <c r="R128" s="215"/>
      <c r="S128" s="214"/>
      <c r="T128" s="215"/>
      <c r="U128" s="214"/>
      <c r="V128" s="215"/>
      <c r="W128" s="201"/>
      <c r="X128" s="212"/>
      <c r="Y128" s="206"/>
      <c r="Z128" s="215"/>
      <c r="AA128" s="241"/>
      <c r="AB128" s="214"/>
      <c r="AC128" s="215"/>
      <c r="AD128" s="241"/>
      <c r="AE128" s="201"/>
      <c r="AF128" s="213"/>
      <c r="AG128" s="214"/>
      <c r="AH128" s="215"/>
      <c r="AI128" s="214"/>
      <c r="AJ128" s="215"/>
      <c r="AK128" s="214"/>
      <c r="AL128" s="215"/>
      <c r="AM128" s="201"/>
      <c r="AN128" s="612"/>
      <c r="AO128" s="440"/>
      <c r="AP128" s="441"/>
      <c r="AQ128" s="439"/>
      <c r="AR128" s="440"/>
      <c r="AS128" s="441"/>
      <c r="AT128" s="439"/>
      <c r="AU128" s="440"/>
      <c r="AV128" s="441"/>
      <c r="AW128" s="439"/>
      <c r="AX128" s="440"/>
      <c r="AY128" s="441"/>
      <c r="AZ128" s="439"/>
      <c r="BA128" s="440"/>
      <c r="BB128" s="441"/>
      <c r="BC128" s="439"/>
      <c r="BD128" s="440"/>
      <c r="BE128" s="441"/>
      <c r="BF128" s="439"/>
      <c r="BG128" s="440"/>
      <c r="BH128" s="441"/>
      <c r="BI128" s="439"/>
      <c r="BJ128" s="440"/>
      <c r="BK128" s="613"/>
    </row>
    <row r="129" spans="1:63" ht="12.75" customHeight="1">
      <c r="A129" s="217"/>
      <c r="B129" s="219"/>
      <c r="C129" s="226"/>
      <c r="D129" s="258"/>
      <c r="E129" s="258"/>
      <c r="F129" s="258"/>
      <c r="G129" s="258"/>
      <c r="H129" s="258"/>
      <c r="I129" s="258"/>
      <c r="J129" s="258"/>
      <c r="K129" s="258"/>
      <c r="L129" s="258"/>
      <c r="M129" s="258"/>
      <c r="N129" s="258"/>
      <c r="O129" s="259"/>
      <c r="P129" s="217"/>
      <c r="Q129" s="219"/>
      <c r="R129" s="223"/>
      <c r="S129" s="219"/>
      <c r="T129" s="223"/>
      <c r="U129" s="219"/>
      <c r="V129" s="223"/>
      <c r="W129" s="423"/>
      <c r="X129" s="217"/>
      <c r="Y129" s="219"/>
      <c r="Z129" s="223"/>
      <c r="AA129" s="424"/>
      <c r="AB129" s="219"/>
      <c r="AC129" s="223"/>
      <c r="AD129" s="424"/>
      <c r="AE129" s="423"/>
      <c r="AF129" s="217"/>
      <c r="AG129" s="219"/>
      <c r="AH129" s="223"/>
      <c r="AI129" s="219"/>
      <c r="AJ129" s="223"/>
      <c r="AK129" s="219"/>
      <c r="AL129" s="223"/>
      <c r="AM129" s="423"/>
      <c r="AN129" s="74"/>
      <c r="AO129" s="32"/>
      <c r="AP129" s="24"/>
      <c r="AQ129" s="194"/>
      <c r="AR129" s="43"/>
      <c r="AS129" s="30"/>
      <c r="AT129" s="40"/>
      <c r="AU129" s="43"/>
      <c r="AV129" s="30"/>
      <c r="AW129" s="40"/>
      <c r="AX129" s="43"/>
      <c r="AY129" s="30"/>
      <c r="AZ129" s="40"/>
      <c r="BA129" s="43"/>
      <c r="BB129" s="30"/>
      <c r="BC129" s="40"/>
      <c r="BD129" s="43"/>
      <c r="BE129" s="30"/>
      <c r="BF129" s="40"/>
      <c r="BG129" s="43"/>
      <c r="BH129" s="30"/>
      <c r="BI129" s="29"/>
      <c r="BJ129" s="32"/>
      <c r="BK129" s="50"/>
    </row>
    <row r="130" spans="1:63" ht="12.75" customHeight="1">
      <c r="A130" s="170"/>
      <c r="B130" s="169"/>
      <c r="C130" s="226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9"/>
      <c r="P130" s="217"/>
      <c r="Q130" s="219"/>
      <c r="R130" s="223"/>
      <c r="S130" s="219"/>
      <c r="T130" s="223"/>
      <c r="U130" s="219"/>
      <c r="V130" s="223"/>
      <c r="W130" s="423"/>
      <c r="X130" s="217"/>
      <c r="Y130" s="219"/>
      <c r="Z130" s="223"/>
      <c r="AA130" s="424"/>
      <c r="AB130" s="219"/>
      <c r="AC130" s="223"/>
      <c r="AD130" s="424"/>
      <c r="AE130" s="423"/>
      <c r="AF130" s="217"/>
      <c r="AG130" s="219"/>
      <c r="AH130" s="223"/>
      <c r="AI130" s="219"/>
      <c r="AJ130" s="223"/>
      <c r="AK130" s="219"/>
      <c r="AL130" s="223"/>
      <c r="AM130" s="423"/>
      <c r="AN130" s="34"/>
      <c r="AO130" s="32"/>
      <c r="AP130" s="24"/>
      <c r="AQ130" s="29"/>
      <c r="AR130" s="32"/>
      <c r="AS130" s="24"/>
      <c r="AT130" s="29"/>
      <c r="AU130" s="32"/>
      <c r="AV130" s="24"/>
      <c r="AW130" s="29"/>
      <c r="AX130" s="32"/>
      <c r="AY130" s="68"/>
      <c r="AZ130" s="29"/>
      <c r="BA130" s="32"/>
      <c r="BB130" s="24"/>
      <c r="BC130" s="29"/>
      <c r="BD130" s="32"/>
      <c r="BE130" s="24"/>
      <c r="BF130" s="29"/>
      <c r="BG130" s="32"/>
      <c r="BH130" s="24"/>
      <c r="BI130" s="29"/>
      <c r="BJ130" s="32"/>
      <c r="BK130" s="50"/>
    </row>
    <row r="131" spans="1:63" ht="13.5" customHeight="1" thickBot="1">
      <c r="A131" s="217"/>
      <c r="B131" s="219"/>
      <c r="C131" s="226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9"/>
      <c r="P131" s="217"/>
      <c r="Q131" s="219"/>
      <c r="R131" s="223"/>
      <c r="S131" s="219"/>
      <c r="T131" s="223"/>
      <c r="U131" s="219"/>
      <c r="V131" s="223"/>
      <c r="W131" s="423"/>
      <c r="X131" s="217"/>
      <c r="Y131" s="219"/>
      <c r="Z131" s="223"/>
      <c r="AA131" s="424"/>
      <c r="AB131" s="219"/>
      <c r="AC131" s="223"/>
      <c r="AD131" s="424"/>
      <c r="AE131" s="423"/>
      <c r="AF131" s="217"/>
      <c r="AG131" s="219"/>
      <c r="AH131" s="223"/>
      <c r="AI131" s="219"/>
      <c r="AJ131" s="223"/>
      <c r="AK131" s="219"/>
      <c r="AL131" s="223"/>
      <c r="AM131" s="423"/>
      <c r="AN131" s="179"/>
      <c r="AO131" s="180"/>
      <c r="AP131" s="175"/>
      <c r="AQ131" s="167"/>
      <c r="AR131" s="180"/>
      <c r="AS131" s="175"/>
      <c r="AT131" s="167"/>
      <c r="AU131" s="180"/>
      <c r="AV131" s="175"/>
      <c r="AW131" s="167"/>
      <c r="AX131" s="180"/>
      <c r="AY131" s="175"/>
      <c r="AZ131" s="167"/>
      <c r="BA131" s="180"/>
      <c r="BB131" s="175"/>
      <c r="BC131" s="167"/>
      <c r="BD131" s="180"/>
      <c r="BE131" s="175"/>
      <c r="BF131" s="167"/>
      <c r="BG131" s="180"/>
      <c r="BH131" s="175"/>
      <c r="BI131" s="167"/>
      <c r="BJ131" s="180"/>
      <c r="BK131" s="181"/>
    </row>
    <row r="132" spans="1:63" ht="13.5" thickBot="1">
      <c r="A132" s="659"/>
      <c r="B132" s="466"/>
      <c r="C132" s="472"/>
      <c r="D132" s="660"/>
      <c r="E132" s="660"/>
      <c r="F132" s="660"/>
      <c r="G132" s="660"/>
      <c r="H132" s="660"/>
      <c r="I132" s="660"/>
      <c r="J132" s="660"/>
      <c r="K132" s="660"/>
      <c r="L132" s="660"/>
      <c r="M132" s="660"/>
      <c r="N132" s="660"/>
      <c r="O132" s="661"/>
      <c r="P132" s="659"/>
      <c r="Q132" s="466"/>
      <c r="R132" s="467"/>
      <c r="S132" s="466"/>
      <c r="T132" s="467"/>
      <c r="U132" s="466"/>
      <c r="V132" s="467"/>
      <c r="W132" s="658"/>
      <c r="X132" s="659"/>
      <c r="Y132" s="466"/>
      <c r="Z132" s="467"/>
      <c r="AA132" s="665"/>
      <c r="AB132" s="466"/>
      <c r="AC132" s="467"/>
      <c r="AD132" s="665"/>
      <c r="AE132" s="658"/>
      <c r="AF132" s="659"/>
      <c r="AG132" s="466"/>
      <c r="AH132" s="467"/>
      <c r="AI132" s="466"/>
      <c r="AJ132" s="467"/>
      <c r="AK132" s="466"/>
      <c r="AL132" s="467"/>
      <c r="AM132" s="658"/>
      <c r="AN132" s="187"/>
      <c r="AO132" s="188"/>
      <c r="AP132" s="189"/>
      <c r="AQ132" s="190"/>
      <c r="AR132" s="188"/>
      <c r="AS132" s="189"/>
      <c r="AT132" s="190"/>
      <c r="AU132" s="188"/>
      <c r="AV132" s="189"/>
      <c r="AW132" s="190"/>
      <c r="AX132" s="188"/>
      <c r="AY132" s="189"/>
      <c r="AZ132" s="190"/>
      <c r="BA132" s="188"/>
      <c r="BB132" s="189"/>
      <c r="BC132" s="190"/>
      <c r="BD132" s="188"/>
      <c r="BE132" s="189"/>
      <c r="BF132" s="190"/>
      <c r="BG132" s="188"/>
      <c r="BH132" s="189"/>
      <c r="BI132" s="190"/>
      <c r="BJ132" s="188"/>
      <c r="BK132" s="191"/>
    </row>
    <row r="133" spans="1:63" ht="12.75" customHeight="1">
      <c r="A133" s="662"/>
      <c r="B133" s="449"/>
      <c r="C133" s="494"/>
      <c r="D133" s="663"/>
      <c r="E133" s="663"/>
      <c r="F133" s="663"/>
      <c r="G133" s="663"/>
      <c r="H133" s="663"/>
      <c r="I133" s="663"/>
      <c r="J133" s="663"/>
      <c r="K133" s="663"/>
      <c r="L133" s="663"/>
      <c r="M133" s="663"/>
      <c r="N133" s="663"/>
      <c r="O133" s="664"/>
      <c r="P133" s="662"/>
      <c r="Q133" s="449"/>
      <c r="R133" s="450"/>
      <c r="S133" s="449"/>
      <c r="T133" s="450"/>
      <c r="U133" s="449"/>
      <c r="V133" s="450"/>
      <c r="W133" s="666"/>
      <c r="X133" s="667"/>
      <c r="Y133" s="668"/>
      <c r="Z133" s="450"/>
      <c r="AA133" s="501"/>
      <c r="AB133" s="81"/>
      <c r="AC133" s="450"/>
      <c r="AD133" s="501"/>
      <c r="AE133" s="177"/>
      <c r="AF133" s="662"/>
      <c r="AG133" s="449"/>
      <c r="AH133" s="450"/>
      <c r="AI133" s="449"/>
      <c r="AJ133" s="176"/>
      <c r="AK133" s="81"/>
      <c r="AL133" s="450"/>
      <c r="AM133" s="666"/>
      <c r="AN133" s="522"/>
      <c r="AO133" s="669"/>
      <c r="AP133" s="94"/>
      <c r="AQ133" s="513"/>
      <c r="AR133" s="669"/>
      <c r="AS133" s="94"/>
      <c r="AT133" s="513"/>
      <c r="AU133" s="669"/>
      <c r="AV133" s="94"/>
      <c r="AW133" s="513"/>
      <c r="AX133" s="669"/>
      <c r="AY133" s="94"/>
      <c r="AZ133" s="513"/>
      <c r="BA133" s="669"/>
      <c r="BB133" s="94"/>
      <c r="BC133" s="513"/>
      <c r="BD133" s="669"/>
      <c r="BE133" s="94"/>
      <c r="BF133" s="446"/>
      <c r="BG133" s="670"/>
      <c r="BH133" s="671"/>
      <c r="BI133" s="446"/>
      <c r="BJ133" s="670"/>
      <c r="BK133" s="672"/>
    </row>
    <row r="134" spans="1:63" ht="12.75" customHeight="1">
      <c r="A134" s="217"/>
      <c r="B134" s="219"/>
      <c r="C134" s="495"/>
      <c r="D134" s="673"/>
      <c r="E134" s="673"/>
      <c r="F134" s="673"/>
      <c r="G134" s="673"/>
      <c r="H134" s="673"/>
      <c r="I134" s="673"/>
      <c r="J134" s="673"/>
      <c r="K134" s="673"/>
      <c r="L134" s="673"/>
      <c r="M134" s="673"/>
      <c r="N134" s="673"/>
      <c r="O134" s="674"/>
      <c r="P134" s="217"/>
      <c r="Q134" s="219"/>
      <c r="R134" s="223"/>
      <c r="S134" s="219"/>
      <c r="T134" s="223"/>
      <c r="U134" s="219"/>
      <c r="V134" s="223"/>
      <c r="W134" s="423"/>
      <c r="X134" s="496"/>
      <c r="Y134" s="623"/>
      <c r="Z134" s="223"/>
      <c r="AA134" s="424"/>
      <c r="AB134" s="219"/>
      <c r="AC134" s="223"/>
      <c r="AD134" s="424"/>
      <c r="AE134" s="423"/>
      <c r="AF134" s="217"/>
      <c r="AG134" s="219"/>
      <c r="AH134" s="223"/>
      <c r="AI134" s="219"/>
      <c r="AJ134" s="223"/>
      <c r="AK134" s="219"/>
      <c r="AL134" s="223"/>
      <c r="AM134" s="423"/>
      <c r="AN134" s="675"/>
      <c r="AO134" s="454"/>
      <c r="AP134" s="455"/>
      <c r="AQ134" s="453"/>
      <c r="AR134" s="454"/>
      <c r="AS134" s="455"/>
      <c r="AT134" s="453"/>
      <c r="AU134" s="454"/>
      <c r="AV134" s="455"/>
      <c r="AW134" s="453"/>
      <c r="AX134" s="454"/>
      <c r="AY134" s="455"/>
      <c r="AZ134" s="453"/>
      <c r="BA134" s="454"/>
      <c r="BB134" s="455"/>
      <c r="BC134" s="453"/>
      <c r="BD134" s="454"/>
      <c r="BE134" s="455"/>
      <c r="BF134" s="453"/>
      <c r="BG134" s="454"/>
      <c r="BH134" s="455"/>
      <c r="BI134" s="453"/>
      <c r="BJ134" s="454"/>
      <c r="BK134" s="521"/>
    </row>
    <row r="135" spans="1:63" ht="12.75" customHeight="1">
      <c r="A135" s="217"/>
      <c r="B135" s="219"/>
      <c r="C135" s="226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9"/>
      <c r="P135" s="217"/>
      <c r="Q135" s="219"/>
      <c r="R135" s="223"/>
      <c r="S135" s="219"/>
      <c r="T135" s="223"/>
      <c r="U135" s="219"/>
      <c r="V135" s="223"/>
      <c r="W135" s="423"/>
      <c r="X135" s="217"/>
      <c r="Y135" s="219"/>
      <c r="Z135" s="223"/>
      <c r="AA135" s="424"/>
      <c r="AB135" s="219"/>
      <c r="AC135" s="223"/>
      <c r="AD135" s="424"/>
      <c r="AE135" s="423"/>
      <c r="AF135" s="217"/>
      <c r="AG135" s="219"/>
      <c r="AH135" s="223"/>
      <c r="AI135" s="219"/>
      <c r="AJ135" s="223"/>
      <c r="AK135" s="219"/>
      <c r="AL135" s="223"/>
      <c r="AM135" s="423"/>
      <c r="AN135" s="317"/>
      <c r="AO135" s="339"/>
      <c r="AP135" s="313"/>
      <c r="AQ135" s="312"/>
      <c r="AR135" s="339"/>
      <c r="AS135" s="313"/>
      <c r="AT135" s="312"/>
      <c r="AU135" s="339"/>
      <c r="AV135" s="313"/>
      <c r="AW135" s="312"/>
      <c r="AX135" s="339"/>
      <c r="AY135" s="313"/>
      <c r="AZ135" s="312"/>
      <c r="BA135" s="339"/>
      <c r="BB135" s="313"/>
      <c r="BC135" s="312"/>
      <c r="BD135" s="339"/>
      <c r="BE135" s="313"/>
      <c r="BF135" s="312"/>
      <c r="BG135" s="339"/>
      <c r="BH135" s="313"/>
      <c r="BI135" s="312"/>
      <c r="BJ135" s="339"/>
      <c r="BK135" s="350"/>
    </row>
    <row r="136" spans="1:63" ht="12.75" customHeight="1">
      <c r="A136" s="217"/>
      <c r="B136" s="219"/>
      <c r="C136" s="226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9"/>
      <c r="P136" s="217"/>
      <c r="Q136" s="219"/>
      <c r="R136" s="223"/>
      <c r="S136" s="219"/>
      <c r="T136" s="223"/>
      <c r="U136" s="219"/>
      <c r="V136" s="223"/>
      <c r="W136" s="423"/>
      <c r="X136" s="217"/>
      <c r="Y136" s="219"/>
      <c r="Z136" s="223"/>
      <c r="AA136" s="424"/>
      <c r="AB136" s="219"/>
      <c r="AC136" s="223"/>
      <c r="AD136" s="424"/>
      <c r="AE136" s="423"/>
      <c r="AF136" s="217"/>
      <c r="AG136" s="219"/>
      <c r="AH136" s="223"/>
      <c r="AI136" s="219"/>
      <c r="AJ136" s="223"/>
      <c r="AK136" s="219"/>
      <c r="AL136" s="223"/>
      <c r="AM136" s="423"/>
      <c r="AN136" s="317"/>
      <c r="AO136" s="339"/>
      <c r="AP136" s="313"/>
      <c r="AQ136" s="312"/>
      <c r="AR136" s="339"/>
      <c r="AS136" s="313"/>
      <c r="AT136" s="312"/>
      <c r="AU136" s="339"/>
      <c r="AV136" s="313"/>
      <c r="AW136" s="312"/>
      <c r="AX136" s="339"/>
      <c r="AY136" s="313"/>
      <c r="AZ136" s="312"/>
      <c r="BA136" s="339"/>
      <c r="BB136" s="313"/>
      <c r="BC136" s="312"/>
      <c r="BD136" s="339"/>
      <c r="BE136" s="313"/>
      <c r="BF136" s="312"/>
      <c r="BG136" s="339"/>
      <c r="BH136" s="313"/>
      <c r="BI136" s="312"/>
      <c r="BJ136" s="339"/>
      <c r="BK136" s="350"/>
    </row>
    <row r="137" spans="1:63" ht="12.75" customHeight="1">
      <c r="A137" s="217"/>
      <c r="B137" s="219"/>
      <c r="C137" s="226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9"/>
      <c r="P137" s="217"/>
      <c r="Q137" s="219"/>
      <c r="R137" s="223"/>
      <c r="S137" s="219"/>
      <c r="T137" s="223"/>
      <c r="U137" s="219"/>
      <c r="V137" s="223"/>
      <c r="W137" s="423"/>
      <c r="X137" s="217"/>
      <c r="Y137" s="219"/>
      <c r="Z137" s="223"/>
      <c r="AA137" s="424"/>
      <c r="AB137" s="219"/>
      <c r="AC137" s="223"/>
      <c r="AD137" s="424"/>
      <c r="AE137" s="423"/>
      <c r="AF137" s="217"/>
      <c r="AG137" s="219"/>
      <c r="AH137" s="223"/>
      <c r="AI137" s="219"/>
      <c r="AJ137" s="223"/>
      <c r="AK137" s="219"/>
      <c r="AL137" s="223"/>
      <c r="AM137" s="423"/>
      <c r="AN137" s="317"/>
      <c r="AO137" s="339"/>
      <c r="AP137" s="313"/>
      <c r="AQ137" s="312"/>
      <c r="AR137" s="339"/>
      <c r="AS137" s="313"/>
      <c r="AT137" s="312"/>
      <c r="AU137" s="339"/>
      <c r="AV137" s="313"/>
      <c r="AW137" s="312"/>
      <c r="AX137" s="339"/>
      <c r="AY137" s="313"/>
      <c r="AZ137" s="312"/>
      <c r="BA137" s="339"/>
      <c r="BB137" s="313"/>
      <c r="BC137" s="312"/>
      <c r="BD137" s="339"/>
      <c r="BE137" s="313"/>
      <c r="BF137" s="312"/>
      <c r="BG137" s="339"/>
      <c r="BH137" s="313"/>
      <c r="BI137" s="312"/>
      <c r="BJ137" s="339"/>
      <c r="BK137" s="350"/>
    </row>
    <row r="138" spans="1:63" ht="13.5" customHeight="1" thickBot="1">
      <c r="A138" s="659"/>
      <c r="B138" s="466"/>
      <c r="C138" s="472"/>
      <c r="D138" s="660"/>
      <c r="E138" s="660"/>
      <c r="F138" s="660"/>
      <c r="G138" s="660"/>
      <c r="H138" s="660"/>
      <c r="I138" s="660"/>
      <c r="J138" s="660"/>
      <c r="K138" s="660"/>
      <c r="L138" s="660"/>
      <c r="M138" s="660"/>
      <c r="N138" s="660"/>
      <c r="O138" s="661"/>
      <c r="P138" s="659"/>
      <c r="Q138" s="466"/>
      <c r="R138" s="467"/>
      <c r="S138" s="466"/>
      <c r="T138" s="467"/>
      <c r="U138" s="466"/>
      <c r="V138" s="467"/>
      <c r="W138" s="658"/>
      <c r="X138" s="659"/>
      <c r="Y138" s="466"/>
      <c r="Z138" s="467"/>
      <c r="AA138" s="665"/>
      <c r="AB138" s="466"/>
      <c r="AC138" s="467"/>
      <c r="AD138" s="665"/>
      <c r="AE138" s="658"/>
      <c r="AF138" s="659"/>
      <c r="AG138" s="466"/>
      <c r="AH138" s="167"/>
      <c r="AI138" s="175"/>
      <c r="AJ138" s="467"/>
      <c r="AK138" s="466"/>
      <c r="AL138" s="467"/>
      <c r="AM138" s="658"/>
      <c r="AN138" s="475"/>
      <c r="AO138" s="476"/>
      <c r="AP138" s="174"/>
      <c r="AQ138" s="468"/>
      <c r="AR138" s="469"/>
      <c r="AS138" s="173"/>
      <c r="AT138" s="468"/>
      <c r="AU138" s="469"/>
      <c r="AV138" s="173"/>
      <c r="AW138" s="468"/>
      <c r="AX138" s="469"/>
      <c r="AY138" s="173"/>
      <c r="AZ138" s="468"/>
      <c r="BA138" s="469"/>
      <c r="BB138" s="173"/>
      <c r="BC138" s="468"/>
      <c r="BD138" s="469"/>
      <c r="BE138" s="173"/>
      <c r="BF138" s="473"/>
      <c r="BG138" s="676"/>
      <c r="BH138" s="464"/>
      <c r="BI138" s="473"/>
      <c r="BJ138" s="676"/>
      <c r="BK138" s="677"/>
    </row>
    <row r="139" spans="42:61" ht="12.75">
      <c r="AP139" s="523"/>
      <c r="AQ139" s="523"/>
      <c r="AV139" s="523"/>
      <c r="AW139" s="523"/>
      <c r="BB139" s="523"/>
      <c r="BC139" s="523"/>
      <c r="BH139" s="523"/>
      <c r="BI139" s="523"/>
    </row>
  </sheetData>
  <sheetProtection/>
  <mergeCells count="1689">
    <mergeCell ref="AZ138:BA138"/>
    <mergeCell ref="BC138:BD138"/>
    <mergeCell ref="BF138:BH138"/>
    <mergeCell ref="BI138:BK138"/>
    <mergeCell ref="AP139:AQ139"/>
    <mergeCell ref="AV139:AW139"/>
    <mergeCell ref="BB139:BC139"/>
    <mergeCell ref="BH139:BI139"/>
    <mergeCell ref="AC138:AE138"/>
    <mergeCell ref="AF138:AG138"/>
    <mergeCell ref="AJ138:AK138"/>
    <mergeCell ref="AL138:AM138"/>
    <mergeCell ref="AN138:AO138"/>
    <mergeCell ref="AQ138:AR138"/>
    <mergeCell ref="AT138:AU138"/>
    <mergeCell ref="AW138:AX138"/>
    <mergeCell ref="A138:B138"/>
    <mergeCell ref="C138:O138"/>
    <mergeCell ref="P138:Q138"/>
    <mergeCell ref="R138:S138"/>
    <mergeCell ref="T138:U138"/>
    <mergeCell ref="V138:W138"/>
    <mergeCell ref="X138:Y138"/>
    <mergeCell ref="Z138:AB138"/>
    <mergeCell ref="AN137:AP137"/>
    <mergeCell ref="AQ137:AS137"/>
    <mergeCell ref="AT137:AV137"/>
    <mergeCell ref="AW137:AY137"/>
    <mergeCell ref="BI136:BK136"/>
    <mergeCell ref="A137:B137"/>
    <mergeCell ref="C137:O137"/>
    <mergeCell ref="P137:Q137"/>
    <mergeCell ref="R137:S137"/>
    <mergeCell ref="T137:U137"/>
    <mergeCell ref="AZ137:BB137"/>
    <mergeCell ref="BC137:BE137"/>
    <mergeCell ref="BF137:BH137"/>
    <mergeCell ref="BI137:BK137"/>
    <mergeCell ref="AF137:AG137"/>
    <mergeCell ref="AH137:AI137"/>
    <mergeCell ref="AJ137:AK137"/>
    <mergeCell ref="AL137:AM137"/>
    <mergeCell ref="AC136:AE136"/>
    <mergeCell ref="AF136:AG136"/>
    <mergeCell ref="AH136:AI136"/>
    <mergeCell ref="AJ136:AK136"/>
    <mergeCell ref="V137:W137"/>
    <mergeCell ref="X137:Y137"/>
    <mergeCell ref="Z137:AB137"/>
    <mergeCell ref="AC137:AE137"/>
    <mergeCell ref="BC136:BE136"/>
    <mergeCell ref="BF136:BH136"/>
    <mergeCell ref="AL136:AM136"/>
    <mergeCell ref="AN136:AP136"/>
    <mergeCell ref="AQ136:AS136"/>
    <mergeCell ref="AT136:AV136"/>
    <mergeCell ref="AW136:AY136"/>
    <mergeCell ref="AZ136:BB136"/>
    <mergeCell ref="A136:B136"/>
    <mergeCell ref="C136:O136"/>
    <mergeCell ref="P136:Q136"/>
    <mergeCell ref="R136:S136"/>
    <mergeCell ref="T136:U136"/>
    <mergeCell ref="V136:W136"/>
    <mergeCell ref="X136:Y136"/>
    <mergeCell ref="Z136:AB136"/>
    <mergeCell ref="AN135:AP135"/>
    <mergeCell ref="AQ135:AS135"/>
    <mergeCell ref="AT135:AV135"/>
    <mergeCell ref="AW135:AY135"/>
    <mergeCell ref="BI134:BK134"/>
    <mergeCell ref="A135:B135"/>
    <mergeCell ref="C135:O135"/>
    <mergeCell ref="P135:Q135"/>
    <mergeCell ref="R135:S135"/>
    <mergeCell ref="T135:U135"/>
    <mergeCell ref="AZ135:BB135"/>
    <mergeCell ref="BC135:BE135"/>
    <mergeCell ref="BF135:BH135"/>
    <mergeCell ref="BI135:BK135"/>
    <mergeCell ref="AF135:AG135"/>
    <mergeCell ref="AH135:AI135"/>
    <mergeCell ref="AJ135:AK135"/>
    <mergeCell ref="AL135:AM135"/>
    <mergeCell ref="AC134:AE134"/>
    <mergeCell ref="AF134:AG134"/>
    <mergeCell ref="AH134:AI134"/>
    <mergeCell ref="AJ134:AK134"/>
    <mergeCell ref="V135:W135"/>
    <mergeCell ref="X135:Y135"/>
    <mergeCell ref="Z135:AB135"/>
    <mergeCell ref="AC135:AE135"/>
    <mergeCell ref="BC134:BE134"/>
    <mergeCell ref="BF134:BH134"/>
    <mergeCell ref="AL134:AM134"/>
    <mergeCell ref="AN134:AP134"/>
    <mergeCell ref="AQ134:AS134"/>
    <mergeCell ref="AT134:AV134"/>
    <mergeCell ref="AW134:AY134"/>
    <mergeCell ref="AZ134:BB134"/>
    <mergeCell ref="A134:B134"/>
    <mergeCell ref="C134:O134"/>
    <mergeCell ref="P134:Q134"/>
    <mergeCell ref="R134:S134"/>
    <mergeCell ref="T134:U134"/>
    <mergeCell ref="V134:W134"/>
    <mergeCell ref="X134:Y134"/>
    <mergeCell ref="Z134:AB134"/>
    <mergeCell ref="AN133:AO133"/>
    <mergeCell ref="AQ133:AR133"/>
    <mergeCell ref="AT133:AU133"/>
    <mergeCell ref="AW133:AX133"/>
    <mergeCell ref="AZ133:BA133"/>
    <mergeCell ref="BC133:BD133"/>
    <mergeCell ref="BF133:BH133"/>
    <mergeCell ref="BI133:BK133"/>
    <mergeCell ref="T133:U133"/>
    <mergeCell ref="V133:W133"/>
    <mergeCell ref="X133:Y133"/>
    <mergeCell ref="Z133:AA133"/>
    <mergeCell ref="AC133:AD133"/>
    <mergeCell ref="AF133:AG133"/>
    <mergeCell ref="AH133:AI133"/>
    <mergeCell ref="AL133:AM133"/>
    <mergeCell ref="AF132:AG132"/>
    <mergeCell ref="AH132:AI132"/>
    <mergeCell ref="Z132:AB132"/>
    <mergeCell ref="AC132:AE132"/>
    <mergeCell ref="A133:B133"/>
    <mergeCell ref="C133:O133"/>
    <mergeCell ref="P133:Q133"/>
    <mergeCell ref="R133:S133"/>
    <mergeCell ref="AJ132:AK132"/>
    <mergeCell ref="AL132:AM132"/>
    <mergeCell ref="AL131:AM131"/>
    <mergeCell ref="A132:B132"/>
    <mergeCell ref="C132:O132"/>
    <mergeCell ref="P132:Q132"/>
    <mergeCell ref="R132:S132"/>
    <mergeCell ref="T132:U132"/>
    <mergeCell ref="V132:W132"/>
    <mergeCell ref="X132:Y132"/>
    <mergeCell ref="T131:U131"/>
    <mergeCell ref="V131:W131"/>
    <mergeCell ref="X131:Y131"/>
    <mergeCell ref="Z131:AB131"/>
    <mergeCell ref="AC131:AE131"/>
    <mergeCell ref="AF131:AG131"/>
    <mergeCell ref="AH131:AI131"/>
    <mergeCell ref="AJ131:AK131"/>
    <mergeCell ref="C130:O130"/>
    <mergeCell ref="P130:Q130"/>
    <mergeCell ref="R130:S130"/>
    <mergeCell ref="T130:U130"/>
    <mergeCell ref="A131:B131"/>
    <mergeCell ref="C131:O131"/>
    <mergeCell ref="P131:Q131"/>
    <mergeCell ref="R131:S131"/>
    <mergeCell ref="AJ130:AK130"/>
    <mergeCell ref="AL130:AM130"/>
    <mergeCell ref="V130:W130"/>
    <mergeCell ref="X130:Y130"/>
    <mergeCell ref="Z130:AB130"/>
    <mergeCell ref="AC130:AE130"/>
    <mergeCell ref="AF130:AG130"/>
    <mergeCell ref="AH130:AI130"/>
    <mergeCell ref="BI128:BK128"/>
    <mergeCell ref="A129:B129"/>
    <mergeCell ref="C129:O129"/>
    <mergeCell ref="P129:Q129"/>
    <mergeCell ref="R129:S129"/>
    <mergeCell ref="T129:U129"/>
    <mergeCell ref="AF129:AG129"/>
    <mergeCell ref="AH129:AI129"/>
    <mergeCell ref="AJ129:AK129"/>
    <mergeCell ref="AL129:AM129"/>
    <mergeCell ref="AC128:AE128"/>
    <mergeCell ref="AF128:AG128"/>
    <mergeCell ref="AH128:AI128"/>
    <mergeCell ref="AJ128:AK128"/>
    <mergeCell ref="V129:W129"/>
    <mergeCell ref="X129:Y129"/>
    <mergeCell ref="Z129:AB129"/>
    <mergeCell ref="AC129:AE129"/>
    <mergeCell ref="BC128:BE128"/>
    <mergeCell ref="BF128:BH128"/>
    <mergeCell ref="AL128:AM128"/>
    <mergeCell ref="AN128:AP128"/>
    <mergeCell ref="AQ128:AS128"/>
    <mergeCell ref="AT128:AV128"/>
    <mergeCell ref="AW128:AY128"/>
    <mergeCell ref="AZ128:BB128"/>
    <mergeCell ref="A128:B128"/>
    <mergeCell ref="C128:O128"/>
    <mergeCell ref="P128:Q128"/>
    <mergeCell ref="R128:S128"/>
    <mergeCell ref="T128:U128"/>
    <mergeCell ref="V128:W128"/>
    <mergeCell ref="X128:Y128"/>
    <mergeCell ref="Z128:AB128"/>
    <mergeCell ref="AN127:AP127"/>
    <mergeCell ref="AQ127:AS127"/>
    <mergeCell ref="AT127:AV127"/>
    <mergeCell ref="AW127:AY127"/>
    <mergeCell ref="AZ127:BB127"/>
    <mergeCell ref="BC127:BE127"/>
    <mergeCell ref="BF127:BH127"/>
    <mergeCell ref="BI127:BK127"/>
    <mergeCell ref="AL126:AM126"/>
    <mergeCell ref="A127:B127"/>
    <mergeCell ref="C127:O127"/>
    <mergeCell ref="P127:Q127"/>
    <mergeCell ref="R127:S127"/>
    <mergeCell ref="T127:U127"/>
    <mergeCell ref="AF127:AG127"/>
    <mergeCell ref="AH127:AI127"/>
    <mergeCell ref="AJ127:AK127"/>
    <mergeCell ref="AL127:AM127"/>
    <mergeCell ref="V127:W127"/>
    <mergeCell ref="X127:Y127"/>
    <mergeCell ref="Z127:AB127"/>
    <mergeCell ref="AC127:AE127"/>
    <mergeCell ref="AH126:AI126"/>
    <mergeCell ref="AJ126:AK126"/>
    <mergeCell ref="T126:U126"/>
    <mergeCell ref="V126:W126"/>
    <mergeCell ref="X126:Y126"/>
    <mergeCell ref="Z126:AB126"/>
    <mergeCell ref="AC126:AE126"/>
    <mergeCell ref="AF126:AG126"/>
    <mergeCell ref="AF125:AG125"/>
    <mergeCell ref="AH125:AI125"/>
    <mergeCell ref="Z125:AB125"/>
    <mergeCell ref="AC125:AE125"/>
    <mergeCell ref="A126:B126"/>
    <mergeCell ref="C126:O126"/>
    <mergeCell ref="P126:Q126"/>
    <mergeCell ref="R126:S126"/>
    <mergeCell ref="AJ125:AK125"/>
    <mergeCell ref="AL125:AM125"/>
    <mergeCell ref="AL124:AM124"/>
    <mergeCell ref="A125:B125"/>
    <mergeCell ref="C125:O125"/>
    <mergeCell ref="P125:Q125"/>
    <mergeCell ref="R125:S125"/>
    <mergeCell ref="T125:U125"/>
    <mergeCell ref="V125:W125"/>
    <mergeCell ref="X125:Y125"/>
    <mergeCell ref="T124:U124"/>
    <mergeCell ref="V124:W124"/>
    <mergeCell ref="X124:Y124"/>
    <mergeCell ref="Z124:AB124"/>
    <mergeCell ref="AC124:AE124"/>
    <mergeCell ref="AF124:AG124"/>
    <mergeCell ref="AH124:AI124"/>
    <mergeCell ref="AJ124:AK124"/>
    <mergeCell ref="AF123:AG123"/>
    <mergeCell ref="AH123:AI123"/>
    <mergeCell ref="Z123:AB123"/>
    <mergeCell ref="AC123:AE123"/>
    <mergeCell ref="A124:B124"/>
    <mergeCell ref="C124:O124"/>
    <mergeCell ref="P124:Q124"/>
    <mergeCell ref="R124:S124"/>
    <mergeCell ref="AJ123:AK123"/>
    <mergeCell ref="AL123:AM123"/>
    <mergeCell ref="BI122:BK122"/>
    <mergeCell ref="A123:B123"/>
    <mergeCell ref="C123:O123"/>
    <mergeCell ref="P123:Q123"/>
    <mergeCell ref="R123:S123"/>
    <mergeCell ref="T123:U123"/>
    <mergeCell ref="V123:W123"/>
    <mergeCell ref="X123:Y123"/>
    <mergeCell ref="AL122:AM122"/>
    <mergeCell ref="AN122:AP122"/>
    <mergeCell ref="AQ122:AS122"/>
    <mergeCell ref="AT122:AV122"/>
    <mergeCell ref="AW122:AY122"/>
    <mergeCell ref="AZ122:BB122"/>
    <mergeCell ref="BC122:BE122"/>
    <mergeCell ref="BF122:BH122"/>
    <mergeCell ref="T122:U122"/>
    <mergeCell ref="V122:W122"/>
    <mergeCell ref="X122:Y122"/>
    <mergeCell ref="Z122:AB122"/>
    <mergeCell ref="AC122:AE122"/>
    <mergeCell ref="AF122:AG122"/>
    <mergeCell ref="AH122:AI122"/>
    <mergeCell ref="AJ122:AK122"/>
    <mergeCell ref="A121:B121"/>
    <mergeCell ref="C121:O121"/>
    <mergeCell ref="P121:Q121"/>
    <mergeCell ref="R121:S121"/>
    <mergeCell ref="A122:B122"/>
    <mergeCell ref="C122:O122"/>
    <mergeCell ref="P122:Q122"/>
    <mergeCell ref="R122:S122"/>
    <mergeCell ref="AH121:AI121"/>
    <mergeCell ref="AL121:AM121"/>
    <mergeCell ref="T121:U121"/>
    <mergeCell ref="V121:W121"/>
    <mergeCell ref="X121:Y121"/>
    <mergeCell ref="AA121:AB121"/>
    <mergeCell ref="AD121:AE121"/>
    <mergeCell ref="AF121:AG121"/>
    <mergeCell ref="AL119:AM119"/>
    <mergeCell ref="A120:B120"/>
    <mergeCell ref="C120:O120"/>
    <mergeCell ref="P120:Q120"/>
    <mergeCell ref="R120:S120"/>
    <mergeCell ref="T120:U120"/>
    <mergeCell ref="AF120:AG120"/>
    <mergeCell ref="AH120:AI120"/>
    <mergeCell ref="AJ120:AK120"/>
    <mergeCell ref="AL120:AM120"/>
    <mergeCell ref="V120:W120"/>
    <mergeCell ref="X120:Y120"/>
    <mergeCell ref="Z120:AB120"/>
    <mergeCell ref="AC120:AE120"/>
    <mergeCell ref="AH119:AI119"/>
    <mergeCell ref="AJ119:AK119"/>
    <mergeCell ref="T119:U119"/>
    <mergeCell ref="V119:W119"/>
    <mergeCell ref="X119:Y119"/>
    <mergeCell ref="Z119:AB119"/>
    <mergeCell ref="AC119:AE119"/>
    <mergeCell ref="AF119:AG119"/>
    <mergeCell ref="AF118:AG118"/>
    <mergeCell ref="AH118:AI118"/>
    <mergeCell ref="Z118:AB118"/>
    <mergeCell ref="AC118:AE118"/>
    <mergeCell ref="A119:B119"/>
    <mergeCell ref="C119:O119"/>
    <mergeCell ref="P119:Q119"/>
    <mergeCell ref="R119:S119"/>
    <mergeCell ref="AJ118:AK118"/>
    <mergeCell ref="AL118:AM118"/>
    <mergeCell ref="AL117:AM117"/>
    <mergeCell ref="A118:B118"/>
    <mergeCell ref="C118:O118"/>
    <mergeCell ref="P118:Q118"/>
    <mergeCell ref="R118:S118"/>
    <mergeCell ref="T118:U118"/>
    <mergeCell ref="V118:W118"/>
    <mergeCell ref="X118:Y118"/>
    <mergeCell ref="T117:U117"/>
    <mergeCell ref="V117:W117"/>
    <mergeCell ref="X117:Y117"/>
    <mergeCell ref="Z117:AB117"/>
    <mergeCell ref="AC117:AE117"/>
    <mergeCell ref="AF117:AG117"/>
    <mergeCell ref="AH117:AI117"/>
    <mergeCell ref="AJ117:AK117"/>
    <mergeCell ref="AF116:AG116"/>
    <mergeCell ref="AH116:AI116"/>
    <mergeCell ref="Z116:AB116"/>
    <mergeCell ref="AC116:AE116"/>
    <mergeCell ref="A117:B117"/>
    <mergeCell ref="C117:O117"/>
    <mergeCell ref="P117:Q117"/>
    <mergeCell ref="R117:S117"/>
    <mergeCell ref="AJ116:AK116"/>
    <mergeCell ref="AL116:AM116"/>
    <mergeCell ref="AL115:AM115"/>
    <mergeCell ref="A116:B116"/>
    <mergeCell ref="C116:O116"/>
    <mergeCell ref="P116:Q116"/>
    <mergeCell ref="R116:S116"/>
    <mergeCell ref="T116:U116"/>
    <mergeCell ref="V116:W116"/>
    <mergeCell ref="X116:Y116"/>
    <mergeCell ref="T115:U115"/>
    <mergeCell ref="V115:W115"/>
    <mergeCell ref="X115:Y115"/>
    <mergeCell ref="Z115:AB115"/>
    <mergeCell ref="AC115:AE115"/>
    <mergeCell ref="AF115:AG115"/>
    <mergeCell ref="AH115:AI115"/>
    <mergeCell ref="AJ115:AK115"/>
    <mergeCell ref="AF114:AG114"/>
    <mergeCell ref="AH114:AI114"/>
    <mergeCell ref="Z114:AB114"/>
    <mergeCell ref="AC114:AE114"/>
    <mergeCell ref="A115:B115"/>
    <mergeCell ref="C115:O115"/>
    <mergeCell ref="P115:Q115"/>
    <mergeCell ref="R115:S115"/>
    <mergeCell ref="AJ114:AK114"/>
    <mergeCell ref="AL114:AM114"/>
    <mergeCell ref="BI113:BK113"/>
    <mergeCell ref="A114:B114"/>
    <mergeCell ref="C114:O114"/>
    <mergeCell ref="P114:Q114"/>
    <mergeCell ref="R114:S114"/>
    <mergeCell ref="T114:U114"/>
    <mergeCell ref="V114:W114"/>
    <mergeCell ref="X114:Y114"/>
    <mergeCell ref="AL113:AM113"/>
    <mergeCell ref="AN113:AP113"/>
    <mergeCell ref="AQ113:AS113"/>
    <mergeCell ref="AT113:AV113"/>
    <mergeCell ref="AW113:AY113"/>
    <mergeCell ref="AZ113:BB113"/>
    <mergeCell ref="BC113:BE113"/>
    <mergeCell ref="BF113:BH113"/>
    <mergeCell ref="T113:U113"/>
    <mergeCell ref="V113:W113"/>
    <mergeCell ref="X113:Y113"/>
    <mergeCell ref="Z113:AB113"/>
    <mergeCell ref="AC113:AE113"/>
    <mergeCell ref="AF113:AG113"/>
    <mergeCell ref="AH113:AI113"/>
    <mergeCell ref="AJ113:AK113"/>
    <mergeCell ref="AF112:AG112"/>
    <mergeCell ref="AH112:AI112"/>
    <mergeCell ref="Z112:AB112"/>
    <mergeCell ref="AC112:AE112"/>
    <mergeCell ref="A113:B113"/>
    <mergeCell ref="C113:O113"/>
    <mergeCell ref="P113:Q113"/>
    <mergeCell ref="R113:S113"/>
    <mergeCell ref="AJ112:AK112"/>
    <mergeCell ref="AL112:AM112"/>
    <mergeCell ref="AL111:AM111"/>
    <mergeCell ref="A112:B112"/>
    <mergeCell ref="C112:O112"/>
    <mergeCell ref="P112:Q112"/>
    <mergeCell ref="R112:S112"/>
    <mergeCell ref="T112:U112"/>
    <mergeCell ref="V112:W112"/>
    <mergeCell ref="X112:Y112"/>
    <mergeCell ref="T111:U111"/>
    <mergeCell ref="V111:W111"/>
    <mergeCell ref="X111:Y111"/>
    <mergeCell ref="Z111:AB111"/>
    <mergeCell ref="AC111:AE111"/>
    <mergeCell ref="AF111:AG111"/>
    <mergeCell ref="AH111:AI111"/>
    <mergeCell ref="AJ111:AK111"/>
    <mergeCell ref="AF110:AG110"/>
    <mergeCell ref="AH110:AI110"/>
    <mergeCell ref="Z110:AB110"/>
    <mergeCell ref="AC110:AE110"/>
    <mergeCell ref="A111:B111"/>
    <mergeCell ref="C111:O111"/>
    <mergeCell ref="P111:Q111"/>
    <mergeCell ref="R111:S111"/>
    <mergeCell ref="AJ110:AK110"/>
    <mergeCell ref="AL110:AM110"/>
    <mergeCell ref="AL109:AM109"/>
    <mergeCell ref="A110:B110"/>
    <mergeCell ref="C110:O110"/>
    <mergeCell ref="P110:Q110"/>
    <mergeCell ref="R110:S110"/>
    <mergeCell ref="T110:U110"/>
    <mergeCell ref="V110:W110"/>
    <mergeCell ref="X110:Y110"/>
    <mergeCell ref="T109:U109"/>
    <mergeCell ref="V109:W109"/>
    <mergeCell ref="X109:Y109"/>
    <mergeCell ref="Z109:AB109"/>
    <mergeCell ref="AC109:AE109"/>
    <mergeCell ref="AF109:AG109"/>
    <mergeCell ref="AH109:AI109"/>
    <mergeCell ref="AJ109:AK109"/>
    <mergeCell ref="AF108:AG108"/>
    <mergeCell ref="AH108:AI108"/>
    <mergeCell ref="Z108:AB108"/>
    <mergeCell ref="AC108:AE108"/>
    <mergeCell ref="A109:B109"/>
    <mergeCell ref="C109:O109"/>
    <mergeCell ref="P109:Q109"/>
    <mergeCell ref="R109:S109"/>
    <mergeCell ref="AJ108:AK108"/>
    <mergeCell ref="AL108:AM108"/>
    <mergeCell ref="AL107:AM107"/>
    <mergeCell ref="A108:B108"/>
    <mergeCell ref="C108:O108"/>
    <mergeCell ref="P108:Q108"/>
    <mergeCell ref="R108:S108"/>
    <mergeCell ref="T108:U108"/>
    <mergeCell ref="V108:W108"/>
    <mergeCell ref="X108:Y108"/>
    <mergeCell ref="T107:U107"/>
    <mergeCell ref="V107:W107"/>
    <mergeCell ref="X107:Y107"/>
    <mergeCell ref="Z107:AB107"/>
    <mergeCell ref="AC107:AE107"/>
    <mergeCell ref="AF107:AG107"/>
    <mergeCell ref="AH107:AI107"/>
    <mergeCell ref="AJ107:AK107"/>
    <mergeCell ref="AF106:AG106"/>
    <mergeCell ref="AH106:AI106"/>
    <mergeCell ref="Z106:AB106"/>
    <mergeCell ref="AC106:AE106"/>
    <mergeCell ref="A107:B107"/>
    <mergeCell ref="C107:O107"/>
    <mergeCell ref="P107:Q107"/>
    <mergeCell ref="R107:S107"/>
    <mergeCell ref="AJ106:AK106"/>
    <mergeCell ref="AL106:AM106"/>
    <mergeCell ref="AL105:AM105"/>
    <mergeCell ref="A106:B106"/>
    <mergeCell ref="C106:O106"/>
    <mergeCell ref="P106:Q106"/>
    <mergeCell ref="R106:S106"/>
    <mergeCell ref="T106:U106"/>
    <mergeCell ref="V106:W106"/>
    <mergeCell ref="X106:Y106"/>
    <mergeCell ref="T105:U105"/>
    <mergeCell ref="V105:W105"/>
    <mergeCell ref="X105:Y105"/>
    <mergeCell ref="Z105:AB105"/>
    <mergeCell ref="AC105:AE105"/>
    <mergeCell ref="AF105:AG105"/>
    <mergeCell ref="AH105:AI105"/>
    <mergeCell ref="AJ105:AK105"/>
    <mergeCell ref="AF104:AG104"/>
    <mergeCell ref="AH104:AI104"/>
    <mergeCell ref="Z104:AB104"/>
    <mergeCell ref="AC104:AE104"/>
    <mergeCell ref="A105:B105"/>
    <mergeCell ref="C105:O105"/>
    <mergeCell ref="P105:Q105"/>
    <mergeCell ref="R105:S105"/>
    <mergeCell ref="AJ104:AK104"/>
    <mergeCell ref="AL104:AM104"/>
    <mergeCell ref="AL103:AM103"/>
    <mergeCell ref="A104:B104"/>
    <mergeCell ref="C104:O104"/>
    <mergeCell ref="P104:Q104"/>
    <mergeCell ref="R104:S104"/>
    <mergeCell ref="T104:U104"/>
    <mergeCell ref="V104:W104"/>
    <mergeCell ref="X104:Y104"/>
    <mergeCell ref="T103:U103"/>
    <mergeCell ref="V103:W103"/>
    <mergeCell ref="X103:Y103"/>
    <mergeCell ref="Z103:AB103"/>
    <mergeCell ref="AC103:AE103"/>
    <mergeCell ref="AF103:AG103"/>
    <mergeCell ref="AH103:AI103"/>
    <mergeCell ref="AJ103:AK103"/>
    <mergeCell ref="AF102:AG102"/>
    <mergeCell ref="AH102:AI102"/>
    <mergeCell ref="Z102:AB102"/>
    <mergeCell ref="AC102:AE102"/>
    <mergeCell ref="A103:B103"/>
    <mergeCell ref="C103:O103"/>
    <mergeCell ref="P103:Q103"/>
    <mergeCell ref="R103:S103"/>
    <mergeCell ref="AJ102:AK102"/>
    <mergeCell ref="AL102:AM102"/>
    <mergeCell ref="BI101:BK101"/>
    <mergeCell ref="A102:B102"/>
    <mergeCell ref="C102:O102"/>
    <mergeCell ref="P102:Q102"/>
    <mergeCell ref="R102:S102"/>
    <mergeCell ref="T102:U102"/>
    <mergeCell ref="V102:W102"/>
    <mergeCell ref="X102:Y102"/>
    <mergeCell ref="AL101:AM101"/>
    <mergeCell ref="AN101:AP101"/>
    <mergeCell ref="AQ101:AS101"/>
    <mergeCell ref="AT101:AV101"/>
    <mergeCell ref="AW101:AY101"/>
    <mergeCell ref="AZ101:BB101"/>
    <mergeCell ref="BC101:BE101"/>
    <mergeCell ref="BF101:BH101"/>
    <mergeCell ref="T101:U101"/>
    <mergeCell ref="V101:W101"/>
    <mergeCell ref="X101:Y101"/>
    <mergeCell ref="Z101:AB101"/>
    <mergeCell ref="AC101:AE101"/>
    <mergeCell ref="AF101:AG101"/>
    <mergeCell ref="AH101:AI101"/>
    <mergeCell ref="AJ101:AK101"/>
    <mergeCell ref="AF100:AG100"/>
    <mergeCell ref="AH100:AI100"/>
    <mergeCell ref="Z100:AB100"/>
    <mergeCell ref="AC100:AE100"/>
    <mergeCell ref="A101:B101"/>
    <mergeCell ref="C101:O101"/>
    <mergeCell ref="P101:Q101"/>
    <mergeCell ref="R101:S101"/>
    <mergeCell ref="AJ100:AK100"/>
    <mergeCell ref="AL100:AM100"/>
    <mergeCell ref="AL99:AM99"/>
    <mergeCell ref="A100:B100"/>
    <mergeCell ref="C100:O100"/>
    <mergeCell ref="P100:Q100"/>
    <mergeCell ref="R100:S100"/>
    <mergeCell ref="T100:U100"/>
    <mergeCell ref="V100:W100"/>
    <mergeCell ref="X100:Y100"/>
    <mergeCell ref="T99:U99"/>
    <mergeCell ref="V99:W99"/>
    <mergeCell ref="X99:Y99"/>
    <mergeCell ref="Z99:AB99"/>
    <mergeCell ref="AC99:AE99"/>
    <mergeCell ref="AF99:AG99"/>
    <mergeCell ref="AH99:AI99"/>
    <mergeCell ref="AJ99:AK99"/>
    <mergeCell ref="AF98:AG98"/>
    <mergeCell ref="AH98:AI98"/>
    <mergeCell ref="Z98:AB98"/>
    <mergeCell ref="AC98:AE98"/>
    <mergeCell ref="A99:B99"/>
    <mergeCell ref="C99:O99"/>
    <mergeCell ref="P99:Q99"/>
    <mergeCell ref="R99:S99"/>
    <mergeCell ref="AJ98:AK98"/>
    <mergeCell ref="AL98:AM98"/>
    <mergeCell ref="AL97:AM97"/>
    <mergeCell ref="A98:B98"/>
    <mergeCell ref="C98:O98"/>
    <mergeCell ref="P98:Q98"/>
    <mergeCell ref="R98:S98"/>
    <mergeCell ref="T98:U98"/>
    <mergeCell ref="V98:W98"/>
    <mergeCell ref="X98:Y98"/>
    <mergeCell ref="T97:U97"/>
    <mergeCell ref="V97:W97"/>
    <mergeCell ref="X97:Y97"/>
    <mergeCell ref="Z97:AB97"/>
    <mergeCell ref="AC97:AE97"/>
    <mergeCell ref="AF97:AG97"/>
    <mergeCell ref="AH97:AI97"/>
    <mergeCell ref="AJ97:AK97"/>
    <mergeCell ref="AF96:AG96"/>
    <mergeCell ref="AH96:AI96"/>
    <mergeCell ref="Z96:AB96"/>
    <mergeCell ref="AC96:AE96"/>
    <mergeCell ref="A97:B97"/>
    <mergeCell ref="C97:O97"/>
    <mergeCell ref="P97:Q97"/>
    <mergeCell ref="R97:S97"/>
    <mergeCell ref="AJ96:AK96"/>
    <mergeCell ref="AL96:AM96"/>
    <mergeCell ref="AL95:AM95"/>
    <mergeCell ref="A96:B96"/>
    <mergeCell ref="C96:O96"/>
    <mergeCell ref="P96:Q96"/>
    <mergeCell ref="R96:S96"/>
    <mergeCell ref="T96:U96"/>
    <mergeCell ref="V96:W96"/>
    <mergeCell ref="X96:Y96"/>
    <mergeCell ref="T95:U95"/>
    <mergeCell ref="V95:W95"/>
    <mergeCell ref="X95:Y95"/>
    <mergeCell ref="Z95:AB95"/>
    <mergeCell ref="AC95:AE95"/>
    <mergeCell ref="AF95:AG95"/>
    <mergeCell ref="AH95:AI95"/>
    <mergeCell ref="AJ95:AK95"/>
    <mergeCell ref="AF94:AG94"/>
    <mergeCell ref="AH94:AI94"/>
    <mergeCell ref="Z94:AB94"/>
    <mergeCell ref="AC94:AE94"/>
    <mergeCell ref="A95:B95"/>
    <mergeCell ref="C95:O95"/>
    <mergeCell ref="P95:Q95"/>
    <mergeCell ref="R95:S95"/>
    <mergeCell ref="AJ94:AK94"/>
    <mergeCell ref="AL94:AM94"/>
    <mergeCell ref="AL93:AM93"/>
    <mergeCell ref="A94:B94"/>
    <mergeCell ref="C94:O94"/>
    <mergeCell ref="P94:Q94"/>
    <mergeCell ref="R94:S94"/>
    <mergeCell ref="T94:U94"/>
    <mergeCell ref="V94:W94"/>
    <mergeCell ref="X94:Y94"/>
    <mergeCell ref="T93:U93"/>
    <mergeCell ref="V93:W93"/>
    <mergeCell ref="X93:Y93"/>
    <mergeCell ref="Z93:AB93"/>
    <mergeCell ref="AC93:AE93"/>
    <mergeCell ref="AF93:AG93"/>
    <mergeCell ref="AH93:AI93"/>
    <mergeCell ref="AJ93:AK93"/>
    <mergeCell ref="AF92:AG92"/>
    <mergeCell ref="AH92:AI92"/>
    <mergeCell ref="Z92:AB92"/>
    <mergeCell ref="AC92:AE92"/>
    <mergeCell ref="A93:B93"/>
    <mergeCell ref="C93:O93"/>
    <mergeCell ref="P93:Q93"/>
    <mergeCell ref="R93:S93"/>
    <mergeCell ref="AJ92:AK92"/>
    <mergeCell ref="AL92:AM92"/>
    <mergeCell ref="AL91:AM91"/>
    <mergeCell ref="A92:B92"/>
    <mergeCell ref="C92:O92"/>
    <mergeCell ref="P92:Q92"/>
    <mergeCell ref="R92:S92"/>
    <mergeCell ref="T92:U92"/>
    <mergeCell ref="V92:W92"/>
    <mergeCell ref="X92:Y92"/>
    <mergeCell ref="T91:U91"/>
    <mergeCell ref="V91:W91"/>
    <mergeCell ref="X91:Y91"/>
    <mergeCell ref="Z91:AB91"/>
    <mergeCell ref="AC91:AE91"/>
    <mergeCell ref="AF91:AG91"/>
    <mergeCell ref="AH91:AI91"/>
    <mergeCell ref="AJ91:AK91"/>
    <mergeCell ref="AF90:AG90"/>
    <mergeCell ref="AH90:AI90"/>
    <mergeCell ref="Z90:AB90"/>
    <mergeCell ref="AC90:AE90"/>
    <mergeCell ref="A91:B91"/>
    <mergeCell ref="C91:O91"/>
    <mergeCell ref="P91:Q91"/>
    <mergeCell ref="R91:S91"/>
    <mergeCell ref="AJ90:AK90"/>
    <mergeCell ref="AL90:AM90"/>
    <mergeCell ref="AL89:AM89"/>
    <mergeCell ref="A90:B90"/>
    <mergeCell ref="C90:O90"/>
    <mergeCell ref="P90:Q90"/>
    <mergeCell ref="R90:S90"/>
    <mergeCell ref="T90:U90"/>
    <mergeCell ref="V90:W90"/>
    <mergeCell ref="X90:Y90"/>
    <mergeCell ref="T89:U89"/>
    <mergeCell ref="V89:W89"/>
    <mergeCell ref="X89:Y89"/>
    <mergeCell ref="Z89:AB89"/>
    <mergeCell ref="AC89:AE89"/>
    <mergeCell ref="AF89:AG89"/>
    <mergeCell ref="AH89:AI89"/>
    <mergeCell ref="AJ89:AK89"/>
    <mergeCell ref="AF88:AG88"/>
    <mergeCell ref="AH88:AI88"/>
    <mergeCell ref="Z88:AB88"/>
    <mergeCell ref="AC88:AE88"/>
    <mergeCell ref="A89:B89"/>
    <mergeCell ref="C89:O89"/>
    <mergeCell ref="P89:Q89"/>
    <mergeCell ref="R89:S89"/>
    <mergeCell ref="AJ88:AK88"/>
    <mergeCell ref="AL88:AM88"/>
    <mergeCell ref="AL87:AM87"/>
    <mergeCell ref="A88:B88"/>
    <mergeCell ref="C88:O88"/>
    <mergeCell ref="P88:Q88"/>
    <mergeCell ref="R88:S88"/>
    <mergeCell ref="T88:U88"/>
    <mergeCell ref="V88:W88"/>
    <mergeCell ref="X88:Y88"/>
    <mergeCell ref="T87:U87"/>
    <mergeCell ref="V87:W87"/>
    <mergeCell ref="X87:Y87"/>
    <mergeCell ref="Z87:AB87"/>
    <mergeCell ref="AC87:AE87"/>
    <mergeCell ref="AF87:AG87"/>
    <mergeCell ref="AH87:AI87"/>
    <mergeCell ref="AJ87:AK87"/>
    <mergeCell ref="AF86:AG86"/>
    <mergeCell ref="AH86:AI86"/>
    <mergeCell ref="AJ86:AK86"/>
    <mergeCell ref="AL86:AM86"/>
    <mergeCell ref="A87:B87"/>
    <mergeCell ref="C87:O87"/>
    <mergeCell ref="P87:Q87"/>
    <mergeCell ref="R87:S87"/>
    <mergeCell ref="BF86:BH86"/>
    <mergeCell ref="BI86:BK86"/>
    <mergeCell ref="AN86:AP86"/>
    <mergeCell ref="AQ86:AS86"/>
    <mergeCell ref="AT86:AV86"/>
    <mergeCell ref="AW86:AY86"/>
    <mergeCell ref="AZ86:BB86"/>
    <mergeCell ref="BC86:BE86"/>
    <mergeCell ref="BI85:BK85"/>
    <mergeCell ref="A86:B86"/>
    <mergeCell ref="C86:O86"/>
    <mergeCell ref="P86:Q86"/>
    <mergeCell ref="R86:S86"/>
    <mergeCell ref="T86:U86"/>
    <mergeCell ref="V86:W86"/>
    <mergeCell ref="X86:Y86"/>
    <mergeCell ref="Z86:AB86"/>
    <mergeCell ref="AC86:AE86"/>
    <mergeCell ref="AL85:AM85"/>
    <mergeCell ref="AN85:AP85"/>
    <mergeCell ref="AQ85:AS85"/>
    <mergeCell ref="AT85:AV85"/>
    <mergeCell ref="AW85:AY85"/>
    <mergeCell ref="AZ85:BB85"/>
    <mergeCell ref="BC85:BE85"/>
    <mergeCell ref="BF85:BH85"/>
    <mergeCell ref="T85:U85"/>
    <mergeCell ref="V85:W85"/>
    <mergeCell ref="X85:Y85"/>
    <mergeCell ref="Z85:AB85"/>
    <mergeCell ref="AC85:AE85"/>
    <mergeCell ref="AF85:AG85"/>
    <mergeCell ref="AH85:AI85"/>
    <mergeCell ref="AJ85:AK85"/>
    <mergeCell ref="AF84:AG84"/>
    <mergeCell ref="AH84:AI84"/>
    <mergeCell ref="Z84:AB84"/>
    <mergeCell ref="AC84:AE84"/>
    <mergeCell ref="A85:B85"/>
    <mergeCell ref="C85:O85"/>
    <mergeCell ref="P85:Q85"/>
    <mergeCell ref="R85:S85"/>
    <mergeCell ref="AJ84:AK84"/>
    <mergeCell ref="AL84:AM84"/>
    <mergeCell ref="AL83:AM83"/>
    <mergeCell ref="A84:B84"/>
    <mergeCell ref="C84:O84"/>
    <mergeCell ref="P84:Q84"/>
    <mergeCell ref="R84:S84"/>
    <mergeCell ref="T84:U84"/>
    <mergeCell ref="V84:W84"/>
    <mergeCell ref="X84:Y84"/>
    <mergeCell ref="T83:U83"/>
    <mergeCell ref="V83:W83"/>
    <mergeCell ref="X83:Y83"/>
    <mergeCell ref="Z83:AB83"/>
    <mergeCell ref="AC83:AE83"/>
    <mergeCell ref="AF83:AG83"/>
    <mergeCell ref="AH83:AI83"/>
    <mergeCell ref="AJ83:AK83"/>
    <mergeCell ref="AF82:AG82"/>
    <mergeCell ref="AH82:AI82"/>
    <mergeCell ref="Z82:AB82"/>
    <mergeCell ref="AC82:AE82"/>
    <mergeCell ref="A83:B83"/>
    <mergeCell ref="C83:O83"/>
    <mergeCell ref="P83:Q83"/>
    <mergeCell ref="R83:S83"/>
    <mergeCell ref="AJ82:AK82"/>
    <mergeCell ref="AL82:AM82"/>
    <mergeCell ref="BI81:BK81"/>
    <mergeCell ref="A82:B82"/>
    <mergeCell ref="C82:O82"/>
    <mergeCell ref="P82:Q82"/>
    <mergeCell ref="R82:S82"/>
    <mergeCell ref="T82:U82"/>
    <mergeCell ref="V82:W82"/>
    <mergeCell ref="X82:Y82"/>
    <mergeCell ref="AL81:AM81"/>
    <mergeCell ref="AN81:AP81"/>
    <mergeCell ref="AQ81:AS81"/>
    <mergeCell ref="AT81:AV81"/>
    <mergeCell ref="AW81:AY81"/>
    <mergeCell ref="AZ81:BB81"/>
    <mergeCell ref="BC81:BE81"/>
    <mergeCell ref="BF81:BH81"/>
    <mergeCell ref="T81:U81"/>
    <mergeCell ref="V81:W81"/>
    <mergeCell ref="X81:Y81"/>
    <mergeCell ref="Z81:AB81"/>
    <mergeCell ref="AC81:AE81"/>
    <mergeCell ref="AF81:AG81"/>
    <mergeCell ref="AH81:AI81"/>
    <mergeCell ref="AJ81:AK81"/>
    <mergeCell ref="AF80:AG80"/>
    <mergeCell ref="AH80:AI80"/>
    <mergeCell ref="Z80:AB80"/>
    <mergeCell ref="AC80:AE80"/>
    <mergeCell ref="A81:B81"/>
    <mergeCell ref="C81:O81"/>
    <mergeCell ref="P81:Q81"/>
    <mergeCell ref="R81:S81"/>
    <mergeCell ref="AJ80:AK80"/>
    <mergeCell ref="AL80:AM80"/>
    <mergeCell ref="AL79:AM79"/>
    <mergeCell ref="A80:B80"/>
    <mergeCell ref="C80:O80"/>
    <mergeCell ref="P80:Q80"/>
    <mergeCell ref="R80:S80"/>
    <mergeCell ref="T80:U80"/>
    <mergeCell ref="V80:W80"/>
    <mergeCell ref="X80:Y80"/>
    <mergeCell ref="T79:U79"/>
    <mergeCell ref="V79:W79"/>
    <mergeCell ref="X79:Y79"/>
    <mergeCell ref="Z79:AB79"/>
    <mergeCell ref="AC79:AE79"/>
    <mergeCell ref="AF79:AG79"/>
    <mergeCell ref="AH79:AI79"/>
    <mergeCell ref="AJ79:AK79"/>
    <mergeCell ref="AF78:AG78"/>
    <mergeCell ref="AH78:AI78"/>
    <mergeCell ref="Z78:AB78"/>
    <mergeCell ref="AC78:AE78"/>
    <mergeCell ref="A79:B79"/>
    <mergeCell ref="C79:O79"/>
    <mergeCell ref="P79:Q79"/>
    <mergeCell ref="R79:S79"/>
    <mergeCell ref="AJ78:AK78"/>
    <mergeCell ref="AL78:AM78"/>
    <mergeCell ref="AL77:AM77"/>
    <mergeCell ref="A78:B78"/>
    <mergeCell ref="C78:O78"/>
    <mergeCell ref="P78:Q78"/>
    <mergeCell ref="R78:S78"/>
    <mergeCell ref="T78:U78"/>
    <mergeCell ref="V78:W78"/>
    <mergeCell ref="X78:Y78"/>
    <mergeCell ref="T77:U77"/>
    <mergeCell ref="V77:W77"/>
    <mergeCell ref="X77:Y77"/>
    <mergeCell ref="Z77:AB77"/>
    <mergeCell ref="AC77:AE77"/>
    <mergeCell ref="AF77:AG77"/>
    <mergeCell ref="AH77:AI77"/>
    <mergeCell ref="AJ77:AK77"/>
    <mergeCell ref="AF76:AG76"/>
    <mergeCell ref="AH76:AI76"/>
    <mergeCell ref="Z76:AB76"/>
    <mergeCell ref="AC76:AE76"/>
    <mergeCell ref="A77:B77"/>
    <mergeCell ref="C77:O77"/>
    <mergeCell ref="P77:Q77"/>
    <mergeCell ref="R77:S77"/>
    <mergeCell ref="AJ76:AK76"/>
    <mergeCell ref="AL76:AM76"/>
    <mergeCell ref="BI75:BK75"/>
    <mergeCell ref="A76:B76"/>
    <mergeCell ref="C76:O76"/>
    <mergeCell ref="P76:Q76"/>
    <mergeCell ref="R76:S76"/>
    <mergeCell ref="T76:U76"/>
    <mergeCell ref="V76:W76"/>
    <mergeCell ref="X76:Y76"/>
    <mergeCell ref="AL75:AM75"/>
    <mergeCell ref="AN75:AP75"/>
    <mergeCell ref="AQ75:AS75"/>
    <mergeCell ref="AT75:AV75"/>
    <mergeCell ref="AW75:AY75"/>
    <mergeCell ref="AZ75:BB75"/>
    <mergeCell ref="BC75:BE75"/>
    <mergeCell ref="BF75:BH75"/>
    <mergeCell ref="T75:U75"/>
    <mergeCell ref="V75:W75"/>
    <mergeCell ref="X75:Y75"/>
    <mergeCell ref="Z75:AB75"/>
    <mergeCell ref="AC75:AE75"/>
    <mergeCell ref="AF75:AG75"/>
    <mergeCell ref="AH75:AI75"/>
    <mergeCell ref="AJ75:AK75"/>
    <mergeCell ref="AF74:AG74"/>
    <mergeCell ref="AH74:AI74"/>
    <mergeCell ref="Z74:AB74"/>
    <mergeCell ref="AC74:AE74"/>
    <mergeCell ref="A75:B75"/>
    <mergeCell ref="C75:O75"/>
    <mergeCell ref="P75:Q75"/>
    <mergeCell ref="R75:S75"/>
    <mergeCell ref="AJ74:AK74"/>
    <mergeCell ref="AL74:AM74"/>
    <mergeCell ref="AL73:AM73"/>
    <mergeCell ref="A74:B74"/>
    <mergeCell ref="C74:O74"/>
    <mergeCell ref="P74:Q74"/>
    <mergeCell ref="R74:S74"/>
    <mergeCell ref="T74:U74"/>
    <mergeCell ref="V74:W74"/>
    <mergeCell ref="X74:Y74"/>
    <mergeCell ref="T73:U73"/>
    <mergeCell ref="V73:W73"/>
    <mergeCell ref="X73:Y73"/>
    <mergeCell ref="Z73:AB73"/>
    <mergeCell ref="AC73:AE73"/>
    <mergeCell ref="AF73:AG73"/>
    <mergeCell ref="AH73:AI73"/>
    <mergeCell ref="AJ73:AK73"/>
    <mergeCell ref="AF72:AG72"/>
    <mergeCell ref="AH72:AI72"/>
    <mergeCell ref="Z72:AB72"/>
    <mergeCell ref="AC72:AE72"/>
    <mergeCell ref="A73:B73"/>
    <mergeCell ref="C73:O73"/>
    <mergeCell ref="P73:Q73"/>
    <mergeCell ref="R73:S73"/>
    <mergeCell ref="AJ72:AK72"/>
    <mergeCell ref="AL72:AM72"/>
    <mergeCell ref="AL71:AM71"/>
    <mergeCell ref="A72:B72"/>
    <mergeCell ref="C72:O72"/>
    <mergeCell ref="P72:Q72"/>
    <mergeCell ref="R72:S72"/>
    <mergeCell ref="T72:U72"/>
    <mergeCell ref="V72:W72"/>
    <mergeCell ref="X72:Y72"/>
    <mergeCell ref="T71:U71"/>
    <mergeCell ref="V71:W71"/>
    <mergeCell ref="X71:Y71"/>
    <mergeCell ref="Z71:AB71"/>
    <mergeCell ref="AC71:AE71"/>
    <mergeCell ref="AF71:AG71"/>
    <mergeCell ref="AH71:AI71"/>
    <mergeCell ref="AJ71:AK71"/>
    <mergeCell ref="AF70:AG70"/>
    <mergeCell ref="AH70:AI70"/>
    <mergeCell ref="Z70:AB70"/>
    <mergeCell ref="AC70:AE70"/>
    <mergeCell ref="A71:B71"/>
    <mergeCell ref="C71:O71"/>
    <mergeCell ref="P71:Q71"/>
    <mergeCell ref="R71:S71"/>
    <mergeCell ref="AJ70:AK70"/>
    <mergeCell ref="AL70:AM70"/>
    <mergeCell ref="AL69:AM69"/>
    <mergeCell ref="A70:B70"/>
    <mergeCell ref="C70:O70"/>
    <mergeCell ref="P70:Q70"/>
    <mergeCell ref="R70:S70"/>
    <mergeCell ref="T70:U70"/>
    <mergeCell ref="V70:W70"/>
    <mergeCell ref="X70:Y70"/>
    <mergeCell ref="T69:U69"/>
    <mergeCell ref="V69:W69"/>
    <mergeCell ref="X69:Y69"/>
    <mergeCell ref="Z69:AB69"/>
    <mergeCell ref="AC69:AE69"/>
    <mergeCell ref="AF69:AG69"/>
    <mergeCell ref="AH69:AI69"/>
    <mergeCell ref="AJ69:AK69"/>
    <mergeCell ref="AF68:AG68"/>
    <mergeCell ref="AH68:AI68"/>
    <mergeCell ref="AJ68:AK68"/>
    <mergeCell ref="AL68:AM68"/>
    <mergeCell ref="A69:B69"/>
    <mergeCell ref="C69:O69"/>
    <mergeCell ref="P69:Q69"/>
    <mergeCell ref="R69:S69"/>
    <mergeCell ref="BF68:BH68"/>
    <mergeCell ref="BI68:BK68"/>
    <mergeCell ref="AN68:AP68"/>
    <mergeCell ref="AQ68:AS68"/>
    <mergeCell ref="AT68:AV68"/>
    <mergeCell ref="AW68:AY68"/>
    <mergeCell ref="AZ68:BB68"/>
    <mergeCell ref="BC68:BE68"/>
    <mergeCell ref="BI67:BK67"/>
    <mergeCell ref="A68:B68"/>
    <mergeCell ref="C68:O68"/>
    <mergeCell ref="P68:Q68"/>
    <mergeCell ref="R68:S68"/>
    <mergeCell ref="T68:U68"/>
    <mergeCell ref="V68:W68"/>
    <mergeCell ref="X68:Y68"/>
    <mergeCell ref="Z68:AB68"/>
    <mergeCell ref="AC68:AE68"/>
    <mergeCell ref="AL67:AM67"/>
    <mergeCell ref="AN67:AP67"/>
    <mergeCell ref="AQ67:AS67"/>
    <mergeCell ref="AT67:AV67"/>
    <mergeCell ref="AW67:AY67"/>
    <mergeCell ref="AZ67:BB67"/>
    <mergeCell ref="BC67:BE67"/>
    <mergeCell ref="BF67:BH67"/>
    <mergeCell ref="T67:U67"/>
    <mergeCell ref="V67:W67"/>
    <mergeCell ref="X67:Y67"/>
    <mergeCell ref="Z67:AB67"/>
    <mergeCell ref="AC67:AE67"/>
    <mergeCell ref="AF67:AG67"/>
    <mergeCell ref="AH67:AI67"/>
    <mergeCell ref="AJ67:AK67"/>
    <mergeCell ref="AF66:AG66"/>
    <mergeCell ref="AH66:AI66"/>
    <mergeCell ref="Z66:AB66"/>
    <mergeCell ref="AC66:AE66"/>
    <mergeCell ref="A67:B67"/>
    <mergeCell ref="C67:O67"/>
    <mergeCell ref="P67:Q67"/>
    <mergeCell ref="R67:S67"/>
    <mergeCell ref="AJ66:AK66"/>
    <mergeCell ref="AL66:AM66"/>
    <mergeCell ref="AL65:AM65"/>
    <mergeCell ref="A66:B66"/>
    <mergeCell ref="C66:O66"/>
    <mergeCell ref="P66:Q66"/>
    <mergeCell ref="R66:S66"/>
    <mergeCell ref="T66:U66"/>
    <mergeCell ref="V66:W66"/>
    <mergeCell ref="X66:Y66"/>
    <mergeCell ref="T65:U65"/>
    <mergeCell ref="V65:W65"/>
    <mergeCell ref="X65:Y65"/>
    <mergeCell ref="Z65:AB65"/>
    <mergeCell ref="AC65:AE65"/>
    <mergeCell ref="AF65:AG65"/>
    <mergeCell ref="AH65:AI65"/>
    <mergeCell ref="AJ65:AK65"/>
    <mergeCell ref="AF64:AG64"/>
    <mergeCell ref="AH64:AI64"/>
    <mergeCell ref="Z64:AB64"/>
    <mergeCell ref="AC64:AE64"/>
    <mergeCell ref="A65:B65"/>
    <mergeCell ref="C65:O65"/>
    <mergeCell ref="P65:Q65"/>
    <mergeCell ref="R65:S65"/>
    <mergeCell ref="AJ64:AK64"/>
    <mergeCell ref="AL64:AM64"/>
    <mergeCell ref="AL63:AM63"/>
    <mergeCell ref="A64:B64"/>
    <mergeCell ref="C64:O64"/>
    <mergeCell ref="P64:Q64"/>
    <mergeCell ref="R64:S64"/>
    <mergeCell ref="T64:U64"/>
    <mergeCell ref="V64:W64"/>
    <mergeCell ref="X64:Y64"/>
    <mergeCell ref="T63:U63"/>
    <mergeCell ref="V63:W63"/>
    <mergeCell ref="X63:Y63"/>
    <mergeCell ref="Z63:AB63"/>
    <mergeCell ref="AC63:AE63"/>
    <mergeCell ref="AF63:AG63"/>
    <mergeCell ref="AH63:AI63"/>
    <mergeCell ref="AJ63:AK63"/>
    <mergeCell ref="AF62:AG62"/>
    <mergeCell ref="AH62:AI62"/>
    <mergeCell ref="Z62:AB62"/>
    <mergeCell ref="AC62:AE62"/>
    <mergeCell ref="A63:B63"/>
    <mergeCell ref="C63:O63"/>
    <mergeCell ref="P63:Q63"/>
    <mergeCell ref="R63:S63"/>
    <mergeCell ref="AJ62:AK62"/>
    <mergeCell ref="AL62:AM62"/>
    <mergeCell ref="AL61:AM61"/>
    <mergeCell ref="A62:B62"/>
    <mergeCell ref="C62:O62"/>
    <mergeCell ref="P62:Q62"/>
    <mergeCell ref="R62:S62"/>
    <mergeCell ref="T62:U62"/>
    <mergeCell ref="V62:W62"/>
    <mergeCell ref="X62:Y62"/>
    <mergeCell ref="T61:U61"/>
    <mergeCell ref="V61:W61"/>
    <mergeCell ref="X61:Y61"/>
    <mergeCell ref="Z61:AB61"/>
    <mergeCell ref="AC61:AE61"/>
    <mergeCell ref="AF61:AG61"/>
    <mergeCell ref="AH61:AI61"/>
    <mergeCell ref="AJ61:AK61"/>
    <mergeCell ref="AF60:AG60"/>
    <mergeCell ref="AH60:AI60"/>
    <mergeCell ref="Z60:AB60"/>
    <mergeCell ref="AC60:AE60"/>
    <mergeCell ref="A61:B61"/>
    <mergeCell ref="C61:O61"/>
    <mergeCell ref="P61:Q61"/>
    <mergeCell ref="R61:S61"/>
    <mergeCell ref="AJ60:AK60"/>
    <mergeCell ref="AL60:AM60"/>
    <mergeCell ref="BI59:BK59"/>
    <mergeCell ref="A60:B60"/>
    <mergeCell ref="C60:O60"/>
    <mergeCell ref="P60:Q60"/>
    <mergeCell ref="R60:S60"/>
    <mergeCell ref="T60:U60"/>
    <mergeCell ref="V60:W60"/>
    <mergeCell ref="X60:Y60"/>
    <mergeCell ref="AL59:AM59"/>
    <mergeCell ref="AN59:AP59"/>
    <mergeCell ref="AQ59:AS59"/>
    <mergeCell ref="AT59:AV59"/>
    <mergeCell ref="AW59:AY59"/>
    <mergeCell ref="AZ59:BB59"/>
    <mergeCell ref="BC59:BE59"/>
    <mergeCell ref="BF59:BH59"/>
    <mergeCell ref="T59:U59"/>
    <mergeCell ref="V59:W59"/>
    <mergeCell ref="X59:Y59"/>
    <mergeCell ref="Z59:AB59"/>
    <mergeCell ref="AC59:AE59"/>
    <mergeCell ref="AF59:AG59"/>
    <mergeCell ref="AH59:AI59"/>
    <mergeCell ref="AJ59:AK59"/>
    <mergeCell ref="AF58:AG58"/>
    <mergeCell ref="AH58:AI58"/>
    <mergeCell ref="Z58:AB58"/>
    <mergeCell ref="AC58:AE58"/>
    <mergeCell ref="A59:B59"/>
    <mergeCell ref="C59:O59"/>
    <mergeCell ref="P59:Q59"/>
    <mergeCell ref="R59:S59"/>
    <mergeCell ref="AJ58:AK58"/>
    <mergeCell ref="AL58:AM58"/>
    <mergeCell ref="AL57:AM57"/>
    <mergeCell ref="A58:B58"/>
    <mergeCell ref="C58:O58"/>
    <mergeCell ref="P58:Q58"/>
    <mergeCell ref="R58:S58"/>
    <mergeCell ref="T58:U58"/>
    <mergeCell ref="V58:W58"/>
    <mergeCell ref="X58:Y58"/>
    <mergeCell ref="T57:U57"/>
    <mergeCell ref="V57:W57"/>
    <mergeCell ref="X57:Y57"/>
    <mergeCell ref="Z57:AB57"/>
    <mergeCell ref="AC57:AE57"/>
    <mergeCell ref="AF57:AG57"/>
    <mergeCell ref="AH57:AI57"/>
    <mergeCell ref="AJ57:AK57"/>
    <mergeCell ref="AF56:AG56"/>
    <mergeCell ref="AH56:AI56"/>
    <mergeCell ref="Z56:AB56"/>
    <mergeCell ref="AC56:AE56"/>
    <mergeCell ref="A57:B57"/>
    <mergeCell ref="C57:O57"/>
    <mergeCell ref="P57:Q57"/>
    <mergeCell ref="R57:S57"/>
    <mergeCell ref="AJ56:AK56"/>
    <mergeCell ref="AL56:AM56"/>
    <mergeCell ref="AL55:AM55"/>
    <mergeCell ref="A56:B56"/>
    <mergeCell ref="C56:O56"/>
    <mergeCell ref="P56:Q56"/>
    <mergeCell ref="R56:S56"/>
    <mergeCell ref="T56:U56"/>
    <mergeCell ref="V56:W56"/>
    <mergeCell ref="X56:Y56"/>
    <mergeCell ref="T55:U55"/>
    <mergeCell ref="V55:W55"/>
    <mergeCell ref="X55:Y55"/>
    <mergeCell ref="Z55:AB55"/>
    <mergeCell ref="AC55:AE55"/>
    <mergeCell ref="AF55:AG55"/>
    <mergeCell ref="AH55:AI55"/>
    <mergeCell ref="AJ55:AK55"/>
    <mergeCell ref="AF54:AG54"/>
    <mergeCell ref="AH54:AI54"/>
    <mergeCell ref="Z54:AB54"/>
    <mergeCell ref="AC54:AE54"/>
    <mergeCell ref="A55:B55"/>
    <mergeCell ref="C55:O55"/>
    <mergeCell ref="P55:Q55"/>
    <mergeCell ref="R55:S55"/>
    <mergeCell ref="AJ54:AK54"/>
    <mergeCell ref="AL54:AM54"/>
    <mergeCell ref="AL53:AM53"/>
    <mergeCell ref="A54:B54"/>
    <mergeCell ref="C54:O54"/>
    <mergeCell ref="P54:Q54"/>
    <mergeCell ref="R54:S54"/>
    <mergeCell ref="T54:U54"/>
    <mergeCell ref="V54:W54"/>
    <mergeCell ref="X54:Y54"/>
    <mergeCell ref="T53:U53"/>
    <mergeCell ref="V53:W53"/>
    <mergeCell ref="X53:Y53"/>
    <mergeCell ref="Z53:AB53"/>
    <mergeCell ref="AC53:AE53"/>
    <mergeCell ref="AF53:AG53"/>
    <mergeCell ref="AH53:AI53"/>
    <mergeCell ref="AJ53:AK53"/>
    <mergeCell ref="AF52:AG52"/>
    <mergeCell ref="AH52:AI52"/>
    <mergeCell ref="Z52:AB52"/>
    <mergeCell ref="AC52:AE52"/>
    <mergeCell ref="A53:B53"/>
    <mergeCell ref="C53:O53"/>
    <mergeCell ref="P53:Q53"/>
    <mergeCell ref="R53:S53"/>
    <mergeCell ref="AJ52:AK52"/>
    <mergeCell ref="AL52:AM52"/>
    <mergeCell ref="AL51:AM51"/>
    <mergeCell ref="A52:B52"/>
    <mergeCell ref="C52:O52"/>
    <mergeCell ref="P52:Q52"/>
    <mergeCell ref="R52:S52"/>
    <mergeCell ref="T52:U52"/>
    <mergeCell ref="V52:W52"/>
    <mergeCell ref="X52:Y52"/>
    <mergeCell ref="T51:U51"/>
    <mergeCell ref="V51:W51"/>
    <mergeCell ref="X51:Y51"/>
    <mergeCell ref="Z51:AB51"/>
    <mergeCell ref="AC51:AE51"/>
    <mergeCell ref="AF51:AG51"/>
    <mergeCell ref="AH51:AI51"/>
    <mergeCell ref="AJ51:AK51"/>
    <mergeCell ref="AF50:AG50"/>
    <mergeCell ref="AH50:AI50"/>
    <mergeCell ref="Z50:AB50"/>
    <mergeCell ref="AC50:AE50"/>
    <mergeCell ref="A51:B51"/>
    <mergeCell ref="C51:O51"/>
    <mergeCell ref="P51:Q51"/>
    <mergeCell ref="R51:S51"/>
    <mergeCell ref="AJ50:AK50"/>
    <mergeCell ref="AL50:AM50"/>
    <mergeCell ref="AL49:AM49"/>
    <mergeCell ref="A50:B50"/>
    <mergeCell ref="C50:O50"/>
    <mergeCell ref="P50:Q50"/>
    <mergeCell ref="R50:S50"/>
    <mergeCell ref="T50:U50"/>
    <mergeCell ref="V50:W50"/>
    <mergeCell ref="X50:Y50"/>
    <mergeCell ref="T49:U49"/>
    <mergeCell ref="V49:W49"/>
    <mergeCell ref="X49:Y49"/>
    <mergeCell ref="Z49:AB49"/>
    <mergeCell ref="AC49:AE49"/>
    <mergeCell ref="AF49:AG49"/>
    <mergeCell ref="AH49:AI49"/>
    <mergeCell ref="AJ49:AK49"/>
    <mergeCell ref="AF48:AG48"/>
    <mergeCell ref="AH48:AI48"/>
    <mergeCell ref="Z48:AB48"/>
    <mergeCell ref="AC48:AE48"/>
    <mergeCell ref="A49:B49"/>
    <mergeCell ref="C49:O49"/>
    <mergeCell ref="P49:Q49"/>
    <mergeCell ref="R49:S49"/>
    <mergeCell ref="AJ48:AK48"/>
    <mergeCell ref="AL48:AM48"/>
    <mergeCell ref="AL47:AM47"/>
    <mergeCell ref="A48:B48"/>
    <mergeCell ref="C48:O48"/>
    <mergeCell ref="P48:Q48"/>
    <mergeCell ref="R48:S48"/>
    <mergeCell ref="T48:U48"/>
    <mergeCell ref="V48:W48"/>
    <mergeCell ref="X48:Y48"/>
    <mergeCell ref="T47:U47"/>
    <mergeCell ref="V47:W47"/>
    <mergeCell ref="X47:Y47"/>
    <mergeCell ref="Z47:AB47"/>
    <mergeCell ref="AC47:AE47"/>
    <mergeCell ref="AF47:AG47"/>
    <mergeCell ref="AH47:AI47"/>
    <mergeCell ref="AJ47:AK47"/>
    <mergeCell ref="AF46:AG46"/>
    <mergeCell ref="AH46:AI46"/>
    <mergeCell ref="Z46:AB46"/>
    <mergeCell ref="AC46:AE46"/>
    <mergeCell ref="A47:B47"/>
    <mergeCell ref="C47:O47"/>
    <mergeCell ref="P47:Q47"/>
    <mergeCell ref="R47:S47"/>
    <mergeCell ref="AJ46:AK46"/>
    <mergeCell ref="AL46:AM46"/>
    <mergeCell ref="BI45:BK45"/>
    <mergeCell ref="A46:B46"/>
    <mergeCell ref="C46:O46"/>
    <mergeCell ref="P46:Q46"/>
    <mergeCell ref="R46:S46"/>
    <mergeCell ref="T46:U46"/>
    <mergeCell ref="V46:W46"/>
    <mergeCell ref="X46:Y46"/>
    <mergeCell ref="AL45:AM45"/>
    <mergeCell ref="AN45:AP45"/>
    <mergeCell ref="AQ45:AS45"/>
    <mergeCell ref="AT45:AV45"/>
    <mergeCell ref="AW45:AY45"/>
    <mergeCell ref="AZ45:BB45"/>
    <mergeCell ref="BC45:BE45"/>
    <mergeCell ref="BF45:BH45"/>
    <mergeCell ref="T45:U45"/>
    <mergeCell ref="V45:W45"/>
    <mergeCell ref="X45:Y45"/>
    <mergeCell ref="Z45:AB45"/>
    <mergeCell ref="AC45:AE45"/>
    <mergeCell ref="AF45:AG45"/>
    <mergeCell ref="AH45:AI45"/>
    <mergeCell ref="AJ45:AK45"/>
    <mergeCell ref="AF44:AG44"/>
    <mergeCell ref="AH44:AI44"/>
    <mergeCell ref="Z44:AB44"/>
    <mergeCell ref="AC44:AE44"/>
    <mergeCell ref="A45:B45"/>
    <mergeCell ref="C45:O45"/>
    <mergeCell ref="P45:Q45"/>
    <mergeCell ref="R45:S45"/>
    <mergeCell ref="AJ44:AK44"/>
    <mergeCell ref="AL44:AM44"/>
    <mergeCell ref="AL43:AM43"/>
    <mergeCell ref="A44:B44"/>
    <mergeCell ref="C44:O44"/>
    <mergeCell ref="P44:Q44"/>
    <mergeCell ref="R44:S44"/>
    <mergeCell ref="T44:U44"/>
    <mergeCell ref="V44:W44"/>
    <mergeCell ref="X44:Y44"/>
    <mergeCell ref="T43:U43"/>
    <mergeCell ref="V43:W43"/>
    <mergeCell ref="X43:Y43"/>
    <mergeCell ref="Z43:AB43"/>
    <mergeCell ref="AC43:AE43"/>
    <mergeCell ref="AF43:AG43"/>
    <mergeCell ref="AH43:AI43"/>
    <mergeCell ref="AJ43:AK43"/>
    <mergeCell ref="AF42:AG42"/>
    <mergeCell ref="AH42:AI42"/>
    <mergeCell ref="Z42:AB42"/>
    <mergeCell ref="AC42:AE42"/>
    <mergeCell ref="A43:B43"/>
    <mergeCell ref="C43:O43"/>
    <mergeCell ref="P43:Q43"/>
    <mergeCell ref="R43:S43"/>
    <mergeCell ref="AJ42:AK42"/>
    <mergeCell ref="AL42:AM42"/>
    <mergeCell ref="AL41:AM41"/>
    <mergeCell ref="A42:B42"/>
    <mergeCell ref="C42:O42"/>
    <mergeCell ref="P42:Q42"/>
    <mergeCell ref="R42:S42"/>
    <mergeCell ref="T42:U42"/>
    <mergeCell ref="V42:W42"/>
    <mergeCell ref="X42:Y42"/>
    <mergeCell ref="T41:U41"/>
    <mergeCell ref="V41:W41"/>
    <mergeCell ref="X41:Y41"/>
    <mergeCell ref="Z41:AB41"/>
    <mergeCell ref="AC41:AE41"/>
    <mergeCell ref="AF41:AG41"/>
    <mergeCell ref="AH41:AI41"/>
    <mergeCell ref="AJ41:AK41"/>
    <mergeCell ref="AF40:AG40"/>
    <mergeCell ref="AH40:AI40"/>
    <mergeCell ref="Z40:AB40"/>
    <mergeCell ref="AC40:AE40"/>
    <mergeCell ref="A41:B41"/>
    <mergeCell ref="C41:O41"/>
    <mergeCell ref="P41:Q41"/>
    <mergeCell ref="R41:S41"/>
    <mergeCell ref="AJ40:AK40"/>
    <mergeCell ref="AL40:AM40"/>
    <mergeCell ref="AL39:AM39"/>
    <mergeCell ref="A40:B40"/>
    <mergeCell ref="C40:O40"/>
    <mergeCell ref="P40:Q40"/>
    <mergeCell ref="R40:S40"/>
    <mergeCell ref="T40:U40"/>
    <mergeCell ref="V40:W40"/>
    <mergeCell ref="X40:Y40"/>
    <mergeCell ref="T39:U39"/>
    <mergeCell ref="V39:W39"/>
    <mergeCell ref="X39:Y39"/>
    <mergeCell ref="Z39:AB39"/>
    <mergeCell ref="AC39:AE39"/>
    <mergeCell ref="AF39:AG39"/>
    <mergeCell ref="AH39:AI39"/>
    <mergeCell ref="AJ39:AK39"/>
    <mergeCell ref="AF38:AG38"/>
    <mergeCell ref="AH38:AI38"/>
    <mergeCell ref="Z38:AB38"/>
    <mergeCell ref="AC38:AE38"/>
    <mergeCell ref="A39:B39"/>
    <mergeCell ref="C39:O39"/>
    <mergeCell ref="P39:Q39"/>
    <mergeCell ref="R39:S39"/>
    <mergeCell ref="AJ38:AK38"/>
    <mergeCell ref="AL38:AM38"/>
    <mergeCell ref="AL37:AM37"/>
    <mergeCell ref="A38:B38"/>
    <mergeCell ref="C38:O38"/>
    <mergeCell ref="P38:Q38"/>
    <mergeCell ref="R38:S38"/>
    <mergeCell ref="T38:U38"/>
    <mergeCell ref="V38:W38"/>
    <mergeCell ref="X38:Y38"/>
    <mergeCell ref="T37:U37"/>
    <mergeCell ref="V37:W37"/>
    <mergeCell ref="X37:Y37"/>
    <mergeCell ref="Z37:AB37"/>
    <mergeCell ref="AC37:AE37"/>
    <mergeCell ref="AF37:AG37"/>
    <mergeCell ref="AH37:AI37"/>
    <mergeCell ref="AJ37:AK37"/>
    <mergeCell ref="AF36:AG36"/>
    <mergeCell ref="AH36:AI36"/>
    <mergeCell ref="Z36:AB36"/>
    <mergeCell ref="AC36:AE36"/>
    <mergeCell ref="A37:B37"/>
    <mergeCell ref="C37:O37"/>
    <mergeCell ref="P37:Q37"/>
    <mergeCell ref="R37:S37"/>
    <mergeCell ref="AJ36:AK36"/>
    <mergeCell ref="AL36:AM36"/>
    <mergeCell ref="AL35:AM35"/>
    <mergeCell ref="A36:B36"/>
    <mergeCell ref="C36:O36"/>
    <mergeCell ref="P36:Q36"/>
    <mergeCell ref="R36:S36"/>
    <mergeCell ref="T36:U36"/>
    <mergeCell ref="V36:W36"/>
    <mergeCell ref="X36:Y36"/>
    <mergeCell ref="T35:U35"/>
    <mergeCell ref="V35:W35"/>
    <mergeCell ref="X35:Y35"/>
    <mergeCell ref="Z35:AB35"/>
    <mergeCell ref="AC35:AE35"/>
    <mergeCell ref="AF35:AG35"/>
    <mergeCell ref="AH35:AI35"/>
    <mergeCell ref="AJ35:AK35"/>
    <mergeCell ref="AF34:AG34"/>
    <mergeCell ref="AH34:AI34"/>
    <mergeCell ref="AJ34:AK34"/>
    <mergeCell ref="AL34:AM34"/>
    <mergeCell ref="A35:B35"/>
    <mergeCell ref="C35:O35"/>
    <mergeCell ref="P35:Q35"/>
    <mergeCell ref="R35:S35"/>
    <mergeCell ref="BF34:BH34"/>
    <mergeCell ref="BI34:BK34"/>
    <mergeCell ref="AN34:AP34"/>
    <mergeCell ref="AQ34:AS34"/>
    <mergeCell ref="AT34:AV34"/>
    <mergeCell ref="AW34:AY34"/>
    <mergeCell ref="AZ34:BB34"/>
    <mergeCell ref="BC34:BE34"/>
    <mergeCell ref="BI33:BK33"/>
    <mergeCell ref="A34:B34"/>
    <mergeCell ref="C34:O34"/>
    <mergeCell ref="P34:Q34"/>
    <mergeCell ref="R34:S34"/>
    <mergeCell ref="T34:U34"/>
    <mergeCell ref="V34:W34"/>
    <mergeCell ref="X34:Y34"/>
    <mergeCell ref="Z34:AB34"/>
    <mergeCell ref="AC34:AE34"/>
    <mergeCell ref="AL33:AM33"/>
    <mergeCell ref="AN33:AP33"/>
    <mergeCell ref="AQ33:AS33"/>
    <mergeCell ref="AT33:AV33"/>
    <mergeCell ref="AW33:AY33"/>
    <mergeCell ref="AZ33:BB33"/>
    <mergeCell ref="BC33:BE33"/>
    <mergeCell ref="BF33:BH33"/>
    <mergeCell ref="T33:U33"/>
    <mergeCell ref="V33:W33"/>
    <mergeCell ref="X33:Y33"/>
    <mergeCell ref="Z33:AB33"/>
    <mergeCell ref="AF29:AG32"/>
    <mergeCell ref="AH29:AI32"/>
    <mergeCell ref="AJ29:AK32"/>
    <mergeCell ref="AC33:AE33"/>
    <mergeCell ref="AF33:AG33"/>
    <mergeCell ref="AH33:AI33"/>
    <mergeCell ref="AJ33:AK33"/>
    <mergeCell ref="A33:B33"/>
    <mergeCell ref="C33:O33"/>
    <mergeCell ref="P33:Q33"/>
    <mergeCell ref="R33:S33"/>
    <mergeCell ref="BF32:BH32"/>
    <mergeCell ref="BI32:BK32"/>
    <mergeCell ref="AN32:AP32"/>
    <mergeCell ref="AQ32:AS32"/>
    <mergeCell ref="AT32:AV32"/>
    <mergeCell ref="AW32:AY32"/>
    <mergeCell ref="AZ32:BB32"/>
    <mergeCell ref="BC32:BE32"/>
    <mergeCell ref="AN31:AP31"/>
    <mergeCell ref="AQ31:AS31"/>
    <mergeCell ref="AT31:AV31"/>
    <mergeCell ref="AW31:AY31"/>
    <mergeCell ref="AZ31:BB31"/>
    <mergeCell ref="BC31:BE31"/>
    <mergeCell ref="BF31:BH31"/>
    <mergeCell ref="BI31:BK31"/>
    <mergeCell ref="AN30:AP30"/>
    <mergeCell ref="AQ30:AS30"/>
    <mergeCell ref="AT30:AV30"/>
    <mergeCell ref="AW30:AY30"/>
    <mergeCell ref="AN28:BK28"/>
    <mergeCell ref="P29:Q32"/>
    <mergeCell ref="R29:S32"/>
    <mergeCell ref="T29:U32"/>
    <mergeCell ref="V29:W32"/>
    <mergeCell ref="X29:AB29"/>
    <mergeCell ref="AZ30:BB30"/>
    <mergeCell ref="BC30:BE30"/>
    <mergeCell ref="BF30:BH30"/>
    <mergeCell ref="BI30:BK30"/>
    <mergeCell ref="AN29:AS29"/>
    <mergeCell ref="AT29:AY29"/>
    <mergeCell ref="AZ29:BE29"/>
    <mergeCell ref="BF29:BK29"/>
    <mergeCell ref="AL26:AM26"/>
    <mergeCell ref="A28:B32"/>
    <mergeCell ref="C28:O32"/>
    <mergeCell ref="P28:W28"/>
    <mergeCell ref="X28:AE28"/>
    <mergeCell ref="AF28:AM28"/>
    <mergeCell ref="AL29:AM32"/>
    <mergeCell ref="X30:Y32"/>
    <mergeCell ref="Z30:AB32"/>
    <mergeCell ref="AC29:AE32"/>
    <mergeCell ref="AI15:AI16"/>
    <mergeCell ref="AK15:AK16"/>
    <mergeCell ref="AL15:AL16"/>
    <mergeCell ref="AM15:AM16"/>
    <mergeCell ref="AU15:AU16"/>
    <mergeCell ref="AV15:AV16"/>
    <mergeCell ref="AX15:AX16"/>
    <mergeCell ref="AY15:AY16"/>
    <mergeCell ref="L15:L16"/>
    <mergeCell ref="M15:M16"/>
    <mergeCell ref="N15:N16"/>
    <mergeCell ref="O15:O16"/>
    <mergeCell ref="P15:P16"/>
    <mergeCell ref="Q15:Q16"/>
    <mergeCell ref="R15:R16"/>
    <mergeCell ref="T15:T16"/>
    <mergeCell ref="BH14:BH16"/>
    <mergeCell ref="A15:A16"/>
    <mergeCell ref="B15:B16"/>
    <mergeCell ref="C15:C16"/>
    <mergeCell ref="D15:D16"/>
    <mergeCell ref="E15:E16"/>
    <mergeCell ref="G15:G16"/>
    <mergeCell ref="H15:H16"/>
    <mergeCell ref="I15:I16"/>
    <mergeCell ref="K15:K16"/>
    <mergeCell ref="AW14:AW16"/>
    <mergeCell ref="AX14:BA14"/>
    <mergeCell ref="BB14:BB16"/>
    <mergeCell ref="BC14:BC16"/>
    <mergeCell ref="AZ15:AZ16"/>
    <mergeCell ref="BA15:BA16"/>
    <mergeCell ref="BD14:BD16"/>
    <mergeCell ref="BE14:BE16"/>
    <mergeCell ref="BF14:BF16"/>
    <mergeCell ref="BG14:BG16"/>
    <mergeCell ref="AK14:AN14"/>
    <mergeCell ref="AO14:AR14"/>
    <mergeCell ref="AS14:AS16"/>
    <mergeCell ref="AT14:AV14"/>
    <mergeCell ref="AN15:AN16"/>
    <mergeCell ref="AO15:AO16"/>
    <mergeCell ref="AP15:AP16"/>
    <mergeCell ref="AQ15:AQ16"/>
    <mergeCell ref="AR15:AR16"/>
    <mergeCell ref="AT15:AT16"/>
    <mergeCell ref="AB14:AE14"/>
    <mergeCell ref="AF14:AF16"/>
    <mergeCell ref="AG14:AI14"/>
    <mergeCell ref="AJ14:AJ16"/>
    <mergeCell ref="AB15:AB16"/>
    <mergeCell ref="AC15:AC16"/>
    <mergeCell ref="AD15:AD16"/>
    <mergeCell ref="AE15:AE16"/>
    <mergeCell ref="AG15:AG16"/>
    <mergeCell ref="AH15:AH16"/>
    <mergeCell ref="T14:V14"/>
    <mergeCell ref="W14:W16"/>
    <mergeCell ref="X14:Z14"/>
    <mergeCell ref="AA14:AA16"/>
    <mergeCell ref="U15:U16"/>
    <mergeCell ref="V15:V16"/>
    <mergeCell ref="X15:X16"/>
    <mergeCell ref="Y15:Y16"/>
    <mergeCell ref="Z15:Z16"/>
    <mergeCell ref="O9:AV9"/>
    <mergeCell ref="O10:AV10"/>
    <mergeCell ref="BB10:BK10"/>
    <mergeCell ref="B14:E14"/>
    <mergeCell ref="F14:F16"/>
    <mergeCell ref="G14:I14"/>
    <mergeCell ref="J14:J16"/>
    <mergeCell ref="K14:N14"/>
    <mergeCell ref="O14:R14"/>
    <mergeCell ref="S14:S16"/>
    <mergeCell ref="A5:J5"/>
    <mergeCell ref="O5:AV5"/>
    <mergeCell ref="BB5:BK5"/>
    <mergeCell ref="A6:J6"/>
    <mergeCell ref="O6:AV6"/>
    <mergeCell ref="BB6:BK6"/>
    <mergeCell ref="O7:AV7"/>
    <mergeCell ref="A8:J8"/>
    <mergeCell ref="O8:AV8"/>
    <mergeCell ref="BB8:BK8"/>
    <mergeCell ref="A3:J3"/>
    <mergeCell ref="O3:AV3"/>
    <mergeCell ref="BB3:BK3"/>
    <mergeCell ref="A4:J4"/>
    <mergeCell ref="O4:AV4"/>
    <mergeCell ref="BB4:BK4"/>
    <mergeCell ref="O1:AV1"/>
    <mergeCell ref="BB1:BK1"/>
    <mergeCell ref="A2:J2"/>
    <mergeCell ref="O2:AV2"/>
    <mergeCell ref="BB2:B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2011-04-14T09:51:38Z</cp:lastPrinted>
  <dcterms:created xsi:type="dcterms:W3CDTF">2010-11-17T07:54:01Z</dcterms:created>
  <dcterms:modified xsi:type="dcterms:W3CDTF">2011-04-26T07:58:17Z</dcterms:modified>
  <cp:category/>
  <cp:version/>
  <cp:contentType/>
  <cp:contentStatus/>
</cp:coreProperties>
</file>